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-15" windowWidth="9825" windowHeight="12120"/>
  </bookViews>
  <sheets>
    <sheet name="БАЛАНС" sheetId="1" r:id="rId1"/>
    <sheet name="ОПР" sheetId="2" r:id="rId2"/>
    <sheet name="ОПП по прекия метод" sheetId="5" r:id="rId3"/>
    <sheet name="ОТЧ.СОБСТВ.КАПИТ." sheetId="3" r:id="rId4"/>
  </sheets>
  <externalReferences>
    <externalReference r:id="rId5"/>
  </externalReferences>
  <definedNames>
    <definedName name="AdjBs_Dt">'[1]Adj Bs'!$C$1:$C$601</definedName>
    <definedName name="AdjBs_Kt">'[1]Adj Bs'!$D$1:$D$634</definedName>
    <definedName name="AdjBs_Value">'[1]Adj Bs'!$E$1:$E$601</definedName>
    <definedName name="_xlnm.Print_Area" localSheetId="0">БАЛАНС!$A$1:$F$83</definedName>
    <definedName name="_xlnm.Print_Area" localSheetId="1">ОПР!$A$1:$F$46</definedName>
    <definedName name="TABLE" localSheetId="1">ОПР!$E$11:$E$11</definedName>
  </definedNames>
  <calcPr calcId="144525"/>
</workbook>
</file>

<file path=xl/calcChain.xml><?xml version="1.0" encoding="utf-8"?>
<calcChain xmlns="http://schemas.openxmlformats.org/spreadsheetml/2006/main">
  <c r="B38" i="1" l="1"/>
  <c r="C38" i="1"/>
  <c r="C35" i="1"/>
  <c r="L27" i="3" l="1"/>
  <c r="L30" i="3"/>
  <c r="C30" i="3"/>
  <c r="G38" i="5"/>
  <c r="G36" i="5"/>
  <c r="D42" i="5"/>
  <c r="C44" i="2"/>
  <c r="C42" i="2"/>
  <c r="E48" i="2"/>
  <c r="F48" i="2"/>
  <c r="E44" i="2"/>
  <c r="F44" i="2"/>
  <c r="B43" i="2" l="1"/>
  <c r="C38" i="2"/>
  <c r="B38" i="2"/>
  <c r="B44" i="2"/>
  <c r="B42" i="2"/>
  <c r="E85" i="1" l="1"/>
  <c r="E80" i="1"/>
  <c r="C9" i="5" l="1"/>
  <c r="C31" i="5"/>
  <c r="C15" i="3"/>
  <c r="C11" i="3"/>
  <c r="E63" i="1"/>
  <c r="E55" i="1"/>
  <c r="E54" i="1"/>
  <c r="E35" i="1"/>
  <c r="E43" i="1"/>
  <c r="E15" i="1"/>
  <c r="B59" i="1"/>
  <c r="B35" i="1"/>
  <c r="B18" i="1"/>
  <c r="D37" i="5" l="1"/>
  <c r="E35" i="5"/>
  <c r="G26" i="5"/>
  <c r="G25" i="5"/>
  <c r="G24" i="5"/>
  <c r="G23" i="5"/>
  <c r="G22" i="5"/>
  <c r="G21" i="5"/>
  <c r="G20" i="5"/>
  <c r="D34" i="5" l="1"/>
  <c r="D9" i="5"/>
  <c r="I15" i="3" l="1"/>
  <c r="H27" i="3"/>
  <c r="H30" i="3" s="1"/>
  <c r="E25" i="1"/>
  <c r="E29" i="1" s="1"/>
  <c r="E19" i="1"/>
  <c r="E23" i="1" s="1"/>
  <c r="B77" i="1"/>
  <c r="B64" i="1"/>
  <c r="F70" i="1" l="1"/>
  <c r="E70" i="1"/>
  <c r="F63" i="1"/>
  <c r="F57" i="1"/>
  <c r="F80" i="1" s="1"/>
  <c r="F43" i="1"/>
  <c r="F39" i="1"/>
  <c r="F35" i="1"/>
  <c r="F29" i="1"/>
  <c r="F25" i="1"/>
  <c r="F19" i="1"/>
  <c r="C79" i="1"/>
  <c r="C77" i="1"/>
  <c r="C64" i="1"/>
  <c r="C59" i="1"/>
  <c r="C43" i="1"/>
  <c r="C39" i="1"/>
  <c r="C28" i="1"/>
  <c r="B28" i="1"/>
  <c r="C20" i="1"/>
  <c r="C18" i="1"/>
  <c r="L10" i="3" l="1"/>
  <c r="B19" i="2"/>
  <c r="D33" i="5" l="1"/>
  <c r="D14" i="5"/>
  <c r="C19" i="3"/>
  <c r="B39" i="2"/>
  <c r="A32" i="3"/>
  <c r="B19" i="3"/>
  <c r="L21" i="3"/>
  <c r="L15" i="3"/>
  <c r="I11" i="3"/>
  <c r="E19" i="3"/>
  <c r="C19" i="2"/>
  <c r="E15" i="2"/>
  <c r="L26" i="3"/>
  <c r="B33" i="2"/>
  <c r="C33" i="2"/>
  <c r="C18" i="5"/>
  <c r="D17" i="5"/>
  <c r="D16" i="5"/>
  <c r="D13" i="5"/>
  <c r="D12" i="5"/>
  <c r="D11" i="5"/>
  <c r="D10" i="5"/>
  <c r="B18" i="5"/>
  <c r="E57" i="1"/>
  <c r="E39" i="1"/>
  <c r="B26" i="1"/>
  <c r="B20" i="1"/>
  <c r="B71" i="1"/>
  <c r="B43" i="1"/>
  <c r="E26" i="2"/>
  <c r="B26" i="2"/>
  <c r="C26" i="2"/>
  <c r="F35" i="5"/>
  <c r="G34" i="5"/>
  <c r="G33" i="5"/>
  <c r="G32" i="5"/>
  <c r="G31" i="5"/>
  <c r="G29" i="5"/>
  <c r="G28" i="5"/>
  <c r="G30" i="5"/>
  <c r="F26" i="5"/>
  <c r="E26" i="5"/>
  <c r="F18" i="5"/>
  <c r="E18" i="5"/>
  <c r="G17" i="5"/>
  <c r="G16" i="5"/>
  <c r="G15" i="5"/>
  <c r="G14" i="5"/>
  <c r="G13" i="5"/>
  <c r="G12" i="5"/>
  <c r="G11" i="5"/>
  <c r="G10" i="5"/>
  <c r="G9" i="5"/>
  <c r="F26" i="2"/>
  <c r="F15" i="2"/>
  <c r="C39" i="2"/>
  <c r="J11" i="3"/>
  <c r="E36" i="5" l="1"/>
  <c r="G18" i="5"/>
  <c r="C27" i="3"/>
  <c r="B39" i="1"/>
  <c r="B46" i="1" s="1"/>
  <c r="E44" i="1"/>
  <c r="F27" i="2"/>
  <c r="F37" i="2" s="1"/>
  <c r="C34" i="2"/>
  <c r="C37" i="2" s="1"/>
  <c r="D15" i="5"/>
  <c r="D18" i="5" s="1"/>
  <c r="D36" i="5" s="1"/>
  <c r="E27" i="2"/>
  <c r="B34" i="2"/>
  <c r="F36" i="5"/>
  <c r="G35" i="5"/>
  <c r="C35" i="5"/>
  <c r="B26" i="5"/>
  <c r="C26" i="5"/>
  <c r="B35" i="5"/>
  <c r="A40" i="5"/>
  <c r="A4" i="2"/>
  <c r="B56" i="1"/>
  <c r="B79" i="1" s="1"/>
  <c r="F72" i="1"/>
  <c r="F55" i="1"/>
  <c r="F23" i="1"/>
  <c r="F15" i="1"/>
  <c r="C71" i="1"/>
  <c r="C56" i="1"/>
  <c r="C26" i="1"/>
  <c r="D20" i="5"/>
  <c r="D21" i="5"/>
  <c r="D22" i="5"/>
  <c r="D23" i="5"/>
  <c r="D24" i="5"/>
  <c r="D25" i="5"/>
  <c r="D28" i="5"/>
  <c r="D29" i="5"/>
  <c r="D30" i="5"/>
  <c r="D31" i="5"/>
  <c r="D32" i="5"/>
  <c r="L25" i="3"/>
  <c r="L24" i="3"/>
  <c r="L23" i="3"/>
  <c r="L20" i="3"/>
  <c r="L18" i="3"/>
  <c r="L17" i="3"/>
  <c r="L16" i="3"/>
  <c r="L14" i="3"/>
  <c r="L13" i="3"/>
  <c r="E72" i="1"/>
  <c r="A4" i="5"/>
  <c r="K11" i="3"/>
  <c r="H11" i="3"/>
  <c r="G11" i="3"/>
  <c r="F11" i="3"/>
  <c r="F27" i="3" s="1"/>
  <c r="F30" i="3" s="1"/>
  <c r="E11" i="3"/>
  <c r="E27" i="3" s="1"/>
  <c r="E30" i="3" s="1"/>
  <c r="D11" i="3"/>
  <c r="B11" i="3"/>
  <c r="B27" i="3" s="1"/>
  <c r="B30" i="3" s="1"/>
  <c r="B12" i="3"/>
  <c r="C12" i="3"/>
  <c r="D12" i="3"/>
  <c r="D27" i="3" s="1"/>
  <c r="D30" i="3" s="1"/>
  <c r="E12" i="3"/>
  <c r="F12" i="3"/>
  <c r="G12" i="3"/>
  <c r="H12" i="3"/>
  <c r="I12" i="3"/>
  <c r="J12" i="3"/>
  <c r="J27" i="3" s="1"/>
  <c r="J30" i="3" s="1"/>
  <c r="K12" i="3"/>
  <c r="K19" i="3"/>
  <c r="J19" i="3"/>
  <c r="I19" i="3"/>
  <c r="H19" i="3"/>
  <c r="G19" i="3"/>
  <c r="F19" i="3"/>
  <c r="D19" i="3"/>
  <c r="L19" i="3" s="1"/>
  <c r="A4" i="3"/>
  <c r="A46" i="2"/>
  <c r="K22" i="3"/>
  <c r="J22" i="3"/>
  <c r="I22" i="3"/>
  <c r="H22" i="3"/>
  <c r="G22" i="3"/>
  <c r="F22" i="3"/>
  <c r="E22" i="3"/>
  <c r="D22" i="3"/>
  <c r="C22" i="3"/>
  <c r="L22" i="3" s="1"/>
  <c r="B22" i="3"/>
  <c r="B80" i="1" l="1"/>
  <c r="C35" i="2"/>
  <c r="L11" i="3"/>
  <c r="K27" i="3"/>
  <c r="K30" i="3" s="1"/>
  <c r="F44" i="1"/>
  <c r="C46" i="1"/>
  <c r="C80" i="1" s="1"/>
  <c r="F85" i="1" s="1"/>
  <c r="I27" i="3"/>
  <c r="I30" i="3" s="1"/>
  <c r="L12" i="3"/>
  <c r="G27" i="3"/>
  <c r="D26" i="5"/>
  <c r="E37" i="2"/>
  <c r="B37" i="2"/>
  <c r="B35" i="2"/>
  <c r="C36" i="5"/>
  <c r="D35" i="5"/>
  <c r="B36" i="5"/>
  <c r="G30" i="3"/>
  <c r="D38" i="5" l="1"/>
  <c r="L33" i="3"/>
</calcChain>
</file>

<file path=xl/sharedStrings.xml><?xml version="1.0" encoding="utf-8"?>
<sst xmlns="http://schemas.openxmlformats.org/spreadsheetml/2006/main" count="316" uniqueCount="276">
  <si>
    <t>Раздели, групи, статии</t>
  </si>
  <si>
    <t>текуща година</t>
  </si>
  <si>
    <t>а</t>
  </si>
  <si>
    <t>Общо за група I:</t>
  </si>
  <si>
    <t>I. Дългосрочни задължения</t>
  </si>
  <si>
    <t xml:space="preserve">    ОБЩО  ЗА РАЗДЕЛ "Б"</t>
  </si>
  <si>
    <t>В. КРАТКОСРОЧНИ ПАСИВИ</t>
  </si>
  <si>
    <t>I. Краткосрочни задължения</t>
  </si>
  <si>
    <t>II.Краткосрочни  вземания</t>
  </si>
  <si>
    <t xml:space="preserve">    ОБЩО  ЗА РАЗДЕЛ "В"</t>
  </si>
  <si>
    <t>IV. Парични средства</t>
  </si>
  <si>
    <t>V. Разходи за бъдещи периоди</t>
  </si>
  <si>
    <t>за приходите  и  разходите</t>
  </si>
  <si>
    <t>НАИМЕНОВАНИЕ НА РАЗХОДИТЕ</t>
  </si>
  <si>
    <t>Сума (хил.лв.)</t>
  </si>
  <si>
    <t>НАИМЕНОВАНИЕ НА ПРИХОДИТЕ</t>
  </si>
  <si>
    <t>предходна година</t>
  </si>
  <si>
    <t>за собствения капитал</t>
  </si>
  <si>
    <t>Показатели</t>
  </si>
  <si>
    <t>печалба</t>
  </si>
  <si>
    <t>загуба</t>
  </si>
  <si>
    <t>a</t>
  </si>
  <si>
    <t>АКТИВ</t>
  </si>
  <si>
    <t>текуща год.</t>
  </si>
  <si>
    <t>предходна год.</t>
  </si>
  <si>
    <t>ПАСИВ</t>
  </si>
  <si>
    <t>Сума ( хил.лв)</t>
  </si>
  <si>
    <t>Сума (хил. лв)</t>
  </si>
  <si>
    <t>I. Дълготрайни материални активи</t>
  </si>
  <si>
    <t>II.Дълготрайни нематериални активи</t>
  </si>
  <si>
    <t>Общо за група II:</t>
  </si>
  <si>
    <t>Общо за група III:</t>
  </si>
  <si>
    <t xml:space="preserve">    Общо за група  IV:</t>
  </si>
  <si>
    <t>V. Разходи да бъдещи периоди</t>
  </si>
  <si>
    <t xml:space="preserve">    ОБЩО  ЗА РАЗДЕЛ "А"</t>
  </si>
  <si>
    <t>I. Материални запаси</t>
  </si>
  <si>
    <t>СУМА НА АКТИВА (А+Б)</t>
  </si>
  <si>
    <t>I. Основен капитал</t>
  </si>
  <si>
    <t>II. Резерви</t>
  </si>
  <si>
    <t>1. Премии от емисии</t>
  </si>
  <si>
    <t>2. Резерв от последващи оценки на активите и пасивите</t>
  </si>
  <si>
    <t>III. Финансов резултат</t>
  </si>
  <si>
    <t>Б. ДЪЛГОСРОЧНИ ПАСИВИ</t>
  </si>
  <si>
    <t>II. Приходи за бъдещи периоди и финансирания</t>
  </si>
  <si>
    <t xml:space="preserve">СУМА НА ПАСИВА (А + Б + В) </t>
  </si>
  <si>
    <t>А. ДЪЛГОТРАЙНИ (дългосрочни) АКТИВИ</t>
  </si>
  <si>
    <t>А. СОБСТВЕН КАПИТАЛ</t>
  </si>
  <si>
    <t>А. Разходи за обичайната дейност</t>
  </si>
  <si>
    <t>II. Суми с корективен характер</t>
  </si>
  <si>
    <t>I. Разходи по икономически елементи</t>
  </si>
  <si>
    <t>III. Финансови   разходи</t>
  </si>
  <si>
    <t>Д. Счетоводна печалба</t>
  </si>
  <si>
    <t>Е. Печалба  ( Д - V )</t>
  </si>
  <si>
    <t xml:space="preserve">             ВСИЧКО (Г + V + Е)</t>
  </si>
  <si>
    <t>А. Приходи от обичайната дейност</t>
  </si>
  <si>
    <t>I. Нетни приходи от продажби на:</t>
  </si>
  <si>
    <t>III. Финансови   приходи</t>
  </si>
  <si>
    <t>В. Загуба от обичайната дейност</t>
  </si>
  <si>
    <t>Г. Общо приходи (Б +   IV)</t>
  </si>
  <si>
    <t>Д. Счетоводна загуба</t>
  </si>
  <si>
    <t>Е. Загуба (Д + V )</t>
  </si>
  <si>
    <t xml:space="preserve">             ВСИЧКО (Г + Е)</t>
  </si>
  <si>
    <t xml:space="preserve">     в т.ч. лихви към свързани предприятия</t>
  </si>
  <si>
    <t>Резерви</t>
  </si>
  <si>
    <t>премии  от емисия</t>
  </si>
  <si>
    <t>целеви резерви</t>
  </si>
  <si>
    <t>общи</t>
  </si>
  <si>
    <t>други</t>
  </si>
  <si>
    <t>Финансов резултат</t>
  </si>
  <si>
    <t>Общо собствен капитал</t>
  </si>
  <si>
    <t>Основен капитал</t>
  </si>
  <si>
    <t>Салдо в началото на отчетния период</t>
  </si>
  <si>
    <t>2. Финансов резултат за текущия  период</t>
  </si>
  <si>
    <t>3. Разпределение на печалбата</t>
  </si>
  <si>
    <t>4. Покриване на загуба</t>
  </si>
  <si>
    <t>6. Последващи оценки на финансови активи и инструменти</t>
  </si>
  <si>
    <t>7. Промени в счетоводната политика, грешки и други</t>
  </si>
  <si>
    <t>8. Други изменения в собствения капитал</t>
  </si>
  <si>
    <t>10. Промени от преизчисляване на финансови отчети при свръхинфлация</t>
  </si>
  <si>
    <t>Преизчислен собствен капитал към края на отчетния период</t>
  </si>
  <si>
    <t>Салдо към края на отчетния период</t>
  </si>
  <si>
    <t>за паричните потоци по прекия метод</t>
  </si>
  <si>
    <t>Текущ период</t>
  </si>
  <si>
    <t>Предходен период</t>
  </si>
  <si>
    <t>плащания</t>
  </si>
  <si>
    <t>нетен поток</t>
  </si>
  <si>
    <t>Наименование на паричните потоци</t>
  </si>
  <si>
    <t>Всичко парични потоци от основна дейност (А)</t>
  </si>
  <si>
    <t>А. Парични потоци от основна дейност</t>
  </si>
  <si>
    <t>Всичко парични потоци от инвестиционна дейност (Б)</t>
  </si>
  <si>
    <t>Б. Парични потоци от инвестиционна дейност</t>
  </si>
  <si>
    <t>В. Парични потоци от финансова дейност</t>
  </si>
  <si>
    <t>Всичко парични потоци от финансова дейност (В)</t>
  </si>
  <si>
    <t>Д. Парични средства в началото на периода</t>
  </si>
  <si>
    <t>Е. Парични средства в края на периода</t>
  </si>
  <si>
    <t>Г. Изменения на паричните средства през периода (А+Б+В)</t>
  </si>
  <si>
    <t>1. Земи (терени )</t>
  </si>
  <si>
    <t>2. Сгради и конструкции</t>
  </si>
  <si>
    <t xml:space="preserve">3. Машини и оборудване </t>
  </si>
  <si>
    <t>4. Съоръжения</t>
  </si>
  <si>
    <t xml:space="preserve">5. Транспортни средства </t>
  </si>
  <si>
    <t>6. Основни стада</t>
  </si>
  <si>
    <t xml:space="preserve">7. Други дълготрайни материални активи </t>
  </si>
  <si>
    <t>8. Разходи за придобиване и ликвидация на дълготрайни материални активи</t>
  </si>
  <si>
    <t>1. Права върху собственост</t>
  </si>
  <si>
    <t>2. Програмни продукти</t>
  </si>
  <si>
    <t>3. Продукти от развойна дейност</t>
  </si>
  <si>
    <t>4. Други дълготрайни нематериални активи</t>
  </si>
  <si>
    <t>2. Инвестиционни имоти</t>
  </si>
  <si>
    <t>3.Други дългосрочни ценни книжа</t>
  </si>
  <si>
    <t>IV. Търговска репутация</t>
  </si>
  <si>
    <t>1. Положителна репутация</t>
  </si>
  <si>
    <t>2. Отрицателна репутация</t>
  </si>
  <si>
    <t>Общо за група IV:</t>
  </si>
  <si>
    <t>Б. КРАТКОТРАЙНИ (краткосрочни) АКТИВИ</t>
  </si>
  <si>
    <t>1. Материали</t>
  </si>
  <si>
    <t>2. Продукция</t>
  </si>
  <si>
    <t>3. Стоки</t>
  </si>
  <si>
    <t>4. Млади животни и животни за угояване</t>
  </si>
  <si>
    <t>5. Дребни продуктивни животни</t>
  </si>
  <si>
    <t>6. Незавършено производство</t>
  </si>
  <si>
    <t>7. Други материални запаси</t>
  </si>
  <si>
    <t>1. Вземания от свързани предприятия</t>
  </si>
  <si>
    <t>2. Вземания от клиенти и доставчици</t>
  </si>
  <si>
    <t>3. Вземания по предоставени търговски заеми</t>
  </si>
  <si>
    <t>4. Съдебни и присъдени вземания</t>
  </si>
  <si>
    <t>5. Данъци за възстановяване</t>
  </si>
  <si>
    <t>6. Други краткосрочни вземания</t>
  </si>
  <si>
    <t>1. Финансови активи в свързани предприятия</t>
  </si>
  <si>
    <t>2. Изкупени собствени дългови ценни книжа</t>
  </si>
  <si>
    <t>3. Краткосрочни ценни книжа</t>
  </si>
  <si>
    <t>4. Благородни метали и скъпоценни камъни</t>
  </si>
  <si>
    <t>5. Други краткосрочни финансови активи</t>
  </si>
  <si>
    <t>1. Парични средства в брой</t>
  </si>
  <si>
    <t>2. Парични средства в безсрочни депозити</t>
  </si>
  <si>
    <t>4. Парични еквиваленти</t>
  </si>
  <si>
    <t>В. УСЛОВНИ АКТИВИ</t>
  </si>
  <si>
    <t>1. Записан капитал</t>
  </si>
  <si>
    <t>3. Изкупени собствени акции</t>
  </si>
  <si>
    <t xml:space="preserve">2. Невнесен капитал
</t>
  </si>
  <si>
    <t>Общо за група І</t>
  </si>
  <si>
    <t>Общо за група II</t>
  </si>
  <si>
    <t>1. Натрупана печалба  (загуба)</t>
  </si>
  <si>
    <t>в т.ч. неразпределена печалба</t>
  </si>
  <si>
    <t>в т.ч. непокрита загуба</t>
  </si>
  <si>
    <t>Общо за група III</t>
  </si>
  <si>
    <t>1. Задължения към свързани предприятия</t>
  </si>
  <si>
    <t>2.Задължения към финансови предприятия</t>
  </si>
  <si>
    <t>в т.ч към банки</t>
  </si>
  <si>
    <t>3. Задължения по търговски заеми</t>
  </si>
  <si>
    <t>4. Задължения по облигационни заеми</t>
  </si>
  <si>
    <t>5. Отсрочени данъци</t>
  </si>
  <si>
    <t>6. Други дългосрочни задължения</t>
  </si>
  <si>
    <t>3. Задължения към доставчици и клиенти</t>
  </si>
  <si>
    <t>4. Задължения по търговски заеми</t>
  </si>
  <si>
    <t>5. Задължения към персонала</t>
  </si>
  <si>
    <t>6. Задължения към осигурителни предприятия</t>
  </si>
  <si>
    <t>7. Данъчни задължения</t>
  </si>
  <si>
    <t>8. Други краткосрочни задължения</t>
  </si>
  <si>
    <t>9. Провизии</t>
  </si>
  <si>
    <t>Г. УСЛОВНИ ПАСИВИ</t>
  </si>
  <si>
    <t>2. Задължения към финансови предприятия</t>
  </si>
  <si>
    <t>2. Разходи за външни услуги</t>
  </si>
  <si>
    <t>1. Разходи за материали</t>
  </si>
  <si>
    <t>3. Разходи за амортизации</t>
  </si>
  <si>
    <t>4. Разходи за възнаграждения</t>
  </si>
  <si>
    <t>5. Разходи за осигуровки</t>
  </si>
  <si>
    <t>1.Балансова стойност на продадени активи (без продукция)</t>
  </si>
  <si>
    <t>2.Разходи за придобиване и ликвидация на дълготрайни активи по стопански начин</t>
  </si>
  <si>
    <t>3. Изменение на запасите от продукция и незавършено производство</t>
  </si>
  <si>
    <t>4. Приплоди и прираст на животни</t>
  </si>
  <si>
    <t>5. Други суми с корективен характер</t>
  </si>
  <si>
    <t>1. Разходи за лихви</t>
  </si>
  <si>
    <t>2. Отрицателни разлики от операции с финансови активи и инструменти</t>
  </si>
  <si>
    <t xml:space="preserve"> 3. Отрицателни разлики от промяна на валутни курсове</t>
  </si>
  <si>
    <t>4. Други разходи по финансови операции</t>
  </si>
  <si>
    <t>Б.   Общо разходи за дейността ( I+II+III)</t>
  </si>
  <si>
    <t>В.  Печалба от обичайната дейност</t>
  </si>
  <si>
    <t>Г. Общо разходи (Б + IV)</t>
  </si>
  <si>
    <t>1. Данъци от печалбата</t>
  </si>
  <si>
    <t>2. Други</t>
  </si>
  <si>
    <t>IV. Извънредни разходи</t>
  </si>
  <si>
    <t>V. Разходи за данъци</t>
  </si>
  <si>
    <t>1. Продукция</t>
  </si>
  <si>
    <t>2. Стоки</t>
  </si>
  <si>
    <t>3. Услуги</t>
  </si>
  <si>
    <t xml:space="preserve">II. Приходи от финансирания </t>
  </si>
  <si>
    <t>в т.ч. от правителството</t>
  </si>
  <si>
    <t>1. Приходи от лихви</t>
  </si>
  <si>
    <t>в т.ч. лихви от свързани предприятия</t>
  </si>
  <si>
    <t>2. Приходи от участия</t>
  </si>
  <si>
    <t>в т.ч. дивиденти</t>
  </si>
  <si>
    <t>3. Положителни разлики от операции с финансови активи и инструменти</t>
  </si>
  <si>
    <t>4. Положителни разлики от промяна на валутни курсове</t>
  </si>
  <si>
    <t>5.Други приходи от финансови операции</t>
  </si>
  <si>
    <t>Б.   Общо приходи от дейността (I+II+III)</t>
  </si>
  <si>
    <t>IV. Извънредни приходи</t>
  </si>
  <si>
    <t>специали
зирани</t>
  </si>
  <si>
    <t>резерв от последващи 
оценки на активи и пасиви</t>
  </si>
  <si>
    <t>Резерв 
от 
преводи</t>
  </si>
  <si>
    <t>в т.ч. за дивиденти</t>
  </si>
  <si>
    <t>1.Парични потоци , свързани с търговски контрагенти</t>
  </si>
  <si>
    <t>2. Парични потоци , свързани с краткосрочни финансови активи, държани за търговски цели</t>
  </si>
  <si>
    <t>3. Парични потоци , свързани с трудови възнаграждения</t>
  </si>
  <si>
    <t>4. Парични потоци , свързани с лихви, комисионни, дивиденти и други подобни</t>
  </si>
  <si>
    <t>2. Парични потоци , свързани с краткосрочни финансови активи</t>
  </si>
  <si>
    <t>6. Парични потоци от положителни и отрицателни валутни курсови разлики</t>
  </si>
  <si>
    <t>1. Парични потоци от емитиране и обратно придобиване на ценни книжа</t>
  </si>
  <si>
    <t>2. Парични потоци от допълнителни вноски и връщането им на собствениците</t>
  </si>
  <si>
    <t>3. Парични потоци, свързани с получени или предоставени заеми</t>
  </si>
  <si>
    <t>5. Плащания на задължения по лизингови договори</t>
  </si>
  <si>
    <t>7. Други парични потоци от финансова дейност</t>
  </si>
  <si>
    <t>3. Парични потоци , свързани с лихви, комисионни, дивиденти и други подобни</t>
  </si>
  <si>
    <t>4. Парични потоци от бизнес комбинации - придобивания</t>
  </si>
  <si>
    <t>5. Парични потоци от положителни и отрицателни валутни курсови разлики</t>
  </si>
  <si>
    <t>6. Други парични потоци от инвестиционна дейност</t>
  </si>
  <si>
    <t>( хил. лв.)</t>
  </si>
  <si>
    <t>( хил.лв.)</t>
  </si>
  <si>
    <t>9. Промени от преводи на годишни 
финансови отчети на предприятия в чужбина</t>
  </si>
  <si>
    <t>КОНСОЛИДИРАН СЧЕТОВОДЕН БАЛАНС</t>
  </si>
  <si>
    <t>КОНСОЛИДИРАН ОТЧЕТ</t>
  </si>
  <si>
    <t>1. Основен капитал</t>
  </si>
  <si>
    <t>2. Резерви</t>
  </si>
  <si>
    <t>2. Текуща печалба (загуба)</t>
  </si>
  <si>
    <t>3. Натрупана печалба  (загуба)</t>
  </si>
  <si>
    <t>4. Текуща печалба (загуба)</t>
  </si>
  <si>
    <t>1. Дялове и участия в т.ч.</t>
  </si>
  <si>
    <t>в дъщерни предприятия</t>
  </si>
  <si>
    <t>в смесени предприятия</t>
  </si>
  <si>
    <t>в асоциирани предприятия</t>
  </si>
  <si>
    <t>в други предприятия</t>
  </si>
  <si>
    <t>4. Дългосрочни вземания в т.ч.</t>
  </si>
  <si>
    <t>от свързани предприятия</t>
  </si>
  <si>
    <t>търговски заеми</t>
  </si>
  <si>
    <t>други дългосрочни вземания</t>
  </si>
  <si>
    <t>3. Целеви резерви в т.ч.</t>
  </si>
  <si>
    <t>общи резерви</t>
  </si>
  <si>
    <t>специализирани резерви</t>
  </si>
  <si>
    <t>други резерви</t>
  </si>
  <si>
    <t>6. Други разходи вт.ч.:</t>
  </si>
  <si>
    <t xml:space="preserve">обезценка на активи </t>
  </si>
  <si>
    <t>провизии</t>
  </si>
  <si>
    <t xml:space="preserve">4.  други </t>
  </si>
  <si>
    <t>1. Изменения за сметка на собствениците в т.ч.</t>
  </si>
  <si>
    <t xml:space="preserve">увеличение     </t>
  </si>
  <si>
    <t>намаление</t>
  </si>
  <si>
    <t>5. Последващи оценки на дълготрайни материални активи в т.ч.</t>
  </si>
  <si>
    <t xml:space="preserve">увеличения     </t>
  </si>
  <si>
    <t>намаления</t>
  </si>
  <si>
    <t>увеличения</t>
  </si>
  <si>
    <t>III.Дългосрочни финансови активи</t>
  </si>
  <si>
    <t>III. Краткосрочни  финансови активи</t>
  </si>
  <si>
    <t xml:space="preserve"> в т.ч. печалба, непринадлежаща на групата  </t>
  </si>
  <si>
    <t xml:space="preserve">в т.ч. загуба, непринадлежаща на групата </t>
  </si>
  <si>
    <t xml:space="preserve">IV. Собствен капитал, непринадлежащ на групата  </t>
  </si>
  <si>
    <t xml:space="preserve">     Резерв от последващи оценки на активите и пасивите</t>
  </si>
  <si>
    <t xml:space="preserve">     Премии от емисии</t>
  </si>
  <si>
    <t xml:space="preserve">     Целеви резерви в т.ч.</t>
  </si>
  <si>
    <t xml:space="preserve">           общи резерви</t>
  </si>
  <si>
    <t xml:space="preserve">          специализирани резерви</t>
  </si>
  <si>
    <t xml:space="preserve">          други резерви</t>
  </si>
  <si>
    <t>Общо за група IV</t>
  </si>
  <si>
    <t>Малцин-ствено участие</t>
  </si>
  <si>
    <t>на "Индустриален капитал-холдинг" АД</t>
  </si>
  <si>
    <t>1.Парични потоци,свързани с дълготрайни активи</t>
  </si>
  <si>
    <t>3. Други парични средства</t>
  </si>
  <si>
    <t>VI. Активи по отсрочени данъци</t>
  </si>
  <si>
    <t>7. Платени и възстановени данъци върху печалбата</t>
  </si>
  <si>
    <t>8. Плащания при разпределение на печалби</t>
  </si>
  <si>
    <t>9. Други парични потоци от основна дейност</t>
  </si>
  <si>
    <t>Изменения вследствие промяна на счетов. политика</t>
  </si>
  <si>
    <t>6. Платени и възстановени данъци (без корпоративен данък върху печалбата)</t>
  </si>
  <si>
    <t xml:space="preserve"> </t>
  </si>
  <si>
    <t>постъпления</t>
  </si>
  <si>
    <t>01.01.2012 - 30.06.2012 г.</t>
  </si>
  <si>
    <t>Дата: 20.08.2012 г.                                 Съставител: Н.Николов                           Ръководител: М.Ангелов    Д.Тановски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</si>
</sst>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_);_(* \(#,##0\);_(* &quot;-&quot;_);_(@_)"/>
    <numFmt numFmtId="165" formatCode="0_);[Red]\(0\)"/>
    <numFmt numFmtId="166" formatCode="0_ ;[Red]\-0\ "/>
    <numFmt numFmtId="167" formatCode="#,##0;[Red]\(\-#,##0\)"/>
    <numFmt numFmtId="168" formatCode="_ * #,##0_)\ _л_в_ ;_ * \(#,##0\)\ _л_в_ ;_ * &quot;-&quot;_)\ _л_в_ ;_ @_ "/>
  </numFmts>
  <fonts count="21">
    <font>
      <sz val="10"/>
      <name val="TmsCyr"/>
      <charset val="204"/>
    </font>
    <font>
      <sz val="10"/>
      <name val="Timok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i/>
      <sz val="10"/>
      <name val="Times New Roman Cyr"/>
      <charset val="204"/>
    </font>
    <font>
      <i/>
      <sz val="10"/>
      <name val="Times New Roman Cyr"/>
      <charset val="204"/>
    </font>
    <font>
      <i/>
      <sz val="7"/>
      <name val="Times New Roman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 Cyr"/>
      <charset val="204"/>
    </font>
    <font>
      <i/>
      <sz val="8"/>
      <name val="Arial Narrow"/>
      <family val="2"/>
      <charset val="204"/>
    </font>
    <font>
      <i/>
      <sz val="9"/>
      <name val="Times New Roman Cyr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6">
    <xf numFmtId="0" fontId="0" fillId="0" borderId="0" xfId="0"/>
    <xf numFmtId="0" fontId="5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3" applyFont="1" applyBorder="1" applyAlignment="1">
      <alignment vertical="center" wrapText="1"/>
    </xf>
    <xf numFmtId="3" fontId="3" fillId="0" borderId="2" xfId="1" applyNumberFormat="1" applyFont="1" applyBorder="1" applyAlignment="1">
      <alignment vertical="top" wrapText="1"/>
    </xf>
    <xf numFmtId="3" fontId="2" fillId="0" borderId="2" xfId="3" applyNumberFormat="1" applyFont="1" applyBorder="1" applyAlignment="1" applyProtection="1">
      <alignment vertical="center"/>
      <protection locked="0"/>
    </xf>
    <xf numFmtId="3" fontId="3" fillId="0" borderId="2" xfId="3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left" vertical="top" wrapText="1" indent="3"/>
    </xf>
    <xf numFmtId="3" fontId="5" fillId="0" borderId="2" xfId="1" applyNumberFormat="1" applyFont="1" applyBorder="1" applyAlignment="1">
      <alignment vertical="top" wrapText="1"/>
    </xf>
    <xf numFmtId="3" fontId="2" fillId="0" borderId="2" xfId="1" applyNumberFormat="1" applyFont="1" applyBorder="1" applyAlignment="1">
      <alignment vertical="top" wrapText="1"/>
    </xf>
    <xf numFmtId="3" fontId="6" fillId="0" borderId="2" xfId="3" applyNumberFormat="1" applyFont="1" applyBorder="1" applyAlignment="1" applyProtection="1">
      <alignment vertical="center"/>
      <protection locked="0"/>
    </xf>
    <xf numFmtId="3" fontId="5" fillId="0" borderId="2" xfId="3" applyNumberFormat="1" applyFont="1" applyBorder="1" applyAlignment="1" applyProtection="1">
      <alignment vertical="center"/>
      <protection locked="0"/>
    </xf>
    <xf numFmtId="3" fontId="4" fillId="0" borderId="2" xfId="0" applyNumberFormat="1" applyFont="1" applyBorder="1"/>
    <xf numFmtId="3" fontId="6" fillId="0" borderId="2" xfId="1" applyNumberFormat="1" applyFont="1" applyBorder="1" applyAlignment="1">
      <alignment vertical="top" wrapText="1"/>
    </xf>
    <xf numFmtId="3" fontId="5" fillId="0" borderId="1" xfId="3" applyNumberFormat="1" applyFont="1" applyBorder="1" applyAlignment="1">
      <alignment vertical="center" wrapText="1"/>
    </xf>
    <xf numFmtId="3" fontId="5" fillId="0" borderId="1" xfId="1" applyNumberFormat="1" applyFont="1" applyBorder="1" applyAlignment="1">
      <alignment vertical="top" wrapText="1"/>
    </xf>
    <xf numFmtId="3" fontId="3" fillId="0" borderId="1" xfId="1" applyNumberFormat="1" applyFont="1" applyBorder="1" applyAlignment="1">
      <alignment horizontal="left" vertical="top" wrapText="1"/>
    </xf>
    <xf numFmtId="3" fontId="3" fillId="0" borderId="1" xfId="1" applyNumberFormat="1" applyFont="1" applyBorder="1" applyAlignment="1">
      <alignment vertical="top" wrapText="1"/>
    </xf>
    <xf numFmtId="0" fontId="8" fillId="0" borderId="0" xfId="4" applyFont="1" applyAlignment="1">
      <alignment wrapText="1"/>
    </xf>
    <xf numFmtId="0" fontId="8" fillId="0" borderId="0" xfId="4" applyFont="1"/>
    <xf numFmtId="0" fontId="9" fillId="0" borderId="0" xfId="4" applyFont="1" applyAlignment="1">
      <alignment horizontal="centerContinuous" vertical="center"/>
    </xf>
    <xf numFmtId="0" fontId="9" fillId="0" borderId="0" xfId="4" applyFont="1" applyAlignment="1">
      <alignment horizontal="left" vertical="center"/>
    </xf>
    <xf numFmtId="0" fontId="9" fillId="0" borderId="0" xfId="4" applyFont="1"/>
    <xf numFmtId="0" fontId="9" fillId="0" borderId="0" xfId="4" applyFont="1" applyBorder="1" applyAlignment="1" applyProtection="1">
      <alignment horizontal="centerContinuous" vertical="center"/>
    </xf>
    <xf numFmtId="0" fontId="9" fillId="0" borderId="0" xfId="4" applyFont="1" applyBorder="1" applyAlignment="1" applyProtection="1">
      <alignment horizontal="left" vertical="center"/>
    </xf>
    <xf numFmtId="0" fontId="9" fillId="0" borderId="0" xfId="4" applyFont="1" applyAlignment="1"/>
    <xf numFmtId="0" fontId="9" fillId="0" borderId="3" xfId="4" applyFont="1" applyBorder="1" applyAlignment="1">
      <alignment horizontal="centerContinuous" vertical="center"/>
    </xf>
    <xf numFmtId="0" fontId="10" fillId="0" borderId="0" xfId="4" applyFont="1" applyAlignment="1">
      <alignment horizontal="left" vertical="center"/>
    </xf>
    <xf numFmtId="0" fontId="9" fillId="0" borderId="4" xfId="4" applyFont="1" applyBorder="1" applyAlignment="1">
      <alignment horizontal="centerContinuous" vertical="center" wrapText="1"/>
    </xf>
    <xf numFmtId="0" fontId="9" fillId="0" borderId="0" xfId="4" applyFont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9" fillId="0" borderId="0" xfId="4" applyFont="1" applyAlignment="1">
      <alignment horizontal="center"/>
    </xf>
    <xf numFmtId="0" fontId="12" fillId="0" borderId="7" xfId="4" applyFont="1" applyBorder="1" applyAlignment="1">
      <alignment vertical="center" wrapText="1"/>
    </xf>
    <xf numFmtId="3" fontId="8" fillId="0" borderId="8" xfId="4" applyNumberFormat="1" applyFont="1" applyBorder="1" applyAlignment="1" applyProtection="1">
      <alignment vertical="center"/>
      <protection locked="0"/>
    </xf>
    <xf numFmtId="3" fontId="8" fillId="0" borderId="9" xfId="4" applyNumberFormat="1" applyFont="1" applyBorder="1"/>
    <xf numFmtId="0" fontId="8" fillId="0" borderId="1" xfId="4" applyFont="1" applyBorder="1" applyAlignment="1">
      <alignment vertical="center" wrapText="1"/>
    </xf>
    <xf numFmtId="3" fontId="8" fillId="0" borderId="2" xfId="4" applyNumberFormat="1" applyFont="1" applyBorder="1" applyAlignment="1" applyProtection="1">
      <alignment vertical="center"/>
      <protection locked="0"/>
    </xf>
    <xf numFmtId="0" fontId="13" fillId="0" borderId="1" xfId="4" applyFont="1" applyBorder="1" applyAlignment="1">
      <alignment horizontal="left" vertical="center" wrapText="1" indent="3"/>
    </xf>
    <xf numFmtId="3" fontId="13" fillId="0" borderId="2" xfId="4" applyNumberFormat="1" applyFont="1" applyBorder="1" applyAlignment="1" applyProtection="1">
      <alignment vertical="center"/>
      <protection locked="0"/>
    </xf>
    <xf numFmtId="3" fontId="13" fillId="0" borderId="9" xfId="4" applyNumberFormat="1" applyFont="1" applyBorder="1"/>
    <xf numFmtId="3" fontId="8" fillId="0" borderId="0" xfId="4" applyNumberFormat="1" applyFont="1"/>
    <xf numFmtId="166" fontId="8" fillId="0" borderId="2" xfId="4" applyNumberFormat="1" applyFont="1" applyBorder="1" applyAlignment="1" applyProtection="1">
      <alignment vertical="center"/>
      <protection locked="0"/>
    </xf>
    <xf numFmtId="3" fontId="8" fillId="0" borderId="10" xfId="4" applyNumberFormat="1" applyFont="1" applyBorder="1" applyAlignment="1" applyProtection="1">
      <alignment vertical="center"/>
      <protection locked="0"/>
    </xf>
    <xf numFmtId="0" fontId="8" fillId="0" borderId="11" xfId="4" applyFont="1" applyBorder="1" applyAlignment="1">
      <alignment vertical="center" wrapText="1"/>
    </xf>
    <xf numFmtId="3" fontId="8" fillId="0" borderId="12" xfId="4" applyNumberFormat="1" applyFont="1" applyBorder="1" applyAlignment="1" applyProtection="1">
      <alignment vertical="center"/>
      <protection locked="0"/>
    </xf>
    <xf numFmtId="3" fontId="8" fillId="0" borderId="13" xfId="4" applyNumberFormat="1" applyFont="1" applyBorder="1"/>
    <xf numFmtId="0" fontId="8" fillId="0" borderId="10" xfId="4" applyFont="1" applyBorder="1"/>
    <xf numFmtId="0" fontId="8" fillId="0" borderId="14" xfId="4" applyFont="1" applyBorder="1"/>
    <xf numFmtId="0" fontId="12" fillId="0" borderId="0" xfId="4" applyFont="1" applyBorder="1" applyAlignment="1">
      <alignment vertical="center" wrapText="1"/>
    </xf>
    <xf numFmtId="3" fontId="8" fillId="0" borderId="0" xfId="4" applyNumberFormat="1" applyFont="1" applyBorder="1" applyAlignment="1" applyProtection="1">
      <alignment vertical="center"/>
      <protection locked="0"/>
    </xf>
    <xf numFmtId="0" fontId="8" fillId="0" borderId="0" xfId="4" applyFont="1" applyBorder="1"/>
    <xf numFmtId="0" fontId="14" fillId="0" borderId="0" xfId="3" applyFont="1"/>
    <xf numFmtId="168" fontId="8" fillId="0" borderId="0" xfId="4" applyNumberFormat="1" applyFont="1"/>
    <xf numFmtId="167" fontId="8" fillId="0" borderId="0" xfId="4" applyNumberFormat="1" applyFont="1"/>
    <xf numFmtId="0" fontId="14" fillId="0" borderId="0" xfId="2" applyFont="1" applyAlignment="1">
      <alignment wrapText="1"/>
    </xf>
    <xf numFmtId="0" fontId="15" fillId="0" borderId="0" xfId="2" applyFont="1" applyAlignment="1">
      <alignment wrapText="1"/>
    </xf>
    <xf numFmtId="3" fontId="14" fillId="0" borderId="2" xfId="2" applyNumberFormat="1" applyFont="1" applyBorder="1" applyAlignment="1" applyProtection="1">
      <alignment wrapText="1"/>
      <protection locked="0"/>
    </xf>
    <xf numFmtId="3" fontId="15" fillId="0" borderId="2" xfId="2" applyNumberFormat="1" applyFont="1" applyBorder="1" applyAlignment="1" applyProtection="1">
      <alignment wrapText="1"/>
      <protection locked="0"/>
    </xf>
    <xf numFmtId="0" fontId="15" fillId="0" borderId="0" xfId="2" applyFont="1" applyBorder="1" applyAlignment="1">
      <alignment horizontal="centerContinuous" vertical="center"/>
    </xf>
    <xf numFmtId="0" fontId="14" fillId="0" borderId="0" xfId="2" applyFont="1" applyAlignment="1">
      <alignment horizontal="centerContinuous" vertical="center"/>
    </xf>
    <xf numFmtId="0" fontId="2" fillId="0" borderId="0" xfId="3" applyFont="1" applyBorder="1" applyAlignment="1">
      <alignment horizontal="left" vertical="center" wrapText="1"/>
    </xf>
    <xf numFmtId="0" fontId="2" fillId="0" borderId="15" xfId="3" applyFont="1" applyBorder="1" applyAlignment="1">
      <alignment horizontal="centerContinuous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3" fontId="3" fillId="0" borderId="1" xfId="3" applyNumberFormat="1" applyFont="1" applyBorder="1" applyAlignment="1">
      <alignment vertical="center" wrapText="1"/>
    </xf>
    <xf numFmtId="3" fontId="2" fillId="0" borderId="1" xfId="3" applyNumberFormat="1" applyFont="1" applyBorder="1" applyAlignment="1">
      <alignment vertical="center" wrapText="1"/>
    </xf>
    <xf numFmtId="3" fontId="6" fillId="0" borderId="1" xfId="3" applyNumberFormat="1" applyFont="1" applyBorder="1" applyAlignment="1">
      <alignment vertical="center" wrapText="1"/>
    </xf>
    <xf numFmtId="3" fontId="2" fillId="0" borderId="0" xfId="3" applyNumberFormat="1" applyFont="1" applyBorder="1" applyAlignment="1" applyProtection="1">
      <alignment vertical="center"/>
      <protection locked="0"/>
    </xf>
    <xf numFmtId="0" fontId="2" fillId="0" borderId="0" xfId="3" applyFont="1" applyBorder="1" applyAlignment="1">
      <alignment vertical="center" wrapText="1"/>
    </xf>
    <xf numFmtId="0" fontId="3" fillId="0" borderId="0" xfId="3" applyFont="1" applyAlignment="1">
      <alignment vertic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0" fontId="3" fillId="0" borderId="0" xfId="1" applyFont="1" applyBorder="1" applyAlignment="1">
      <alignment horizontal="centerContinuous" vertical="top" wrapText="1"/>
    </xf>
    <xf numFmtId="0" fontId="3" fillId="0" borderId="0" xfId="1" applyFont="1" applyBorder="1" applyAlignment="1">
      <alignment vertical="top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16" xfId="1" applyFont="1" applyBorder="1" applyAlignment="1">
      <alignment horizontal="center" vertical="top" wrapText="1"/>
    </xf>
    <xf numFmtId="0" fontId="2" fillId="0" borderId="7" xfId="1" applyFont="1" applyBorder="1" applyAlignment="1">
      <alignment vertical="top" wrapText="1"/>
    </xf>
    <xf numFmtId="38" fontId="2" fillId="0" borderId="8" xfId="1" applyNumberFormat="1" applyFont="1" applyBorder="1" applyAlignment="1">
      <alignment vertical="top" wrapText="1"/>
    </xf>
    <xf numFmtId="3" fontId="2" fillId="0" borderId="8" xfId="1" applyNumberFormat="1" applyFont="1" applyBorder="1" applyAlignment="1">
      <alignment vertical="top" wrapText="1"/>
    </xf>
    <xf numFmtId="3" fontId="3" fillId="0" borderId="1" xfId="1" applyNumberFormat="1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 wrapText="1"/>
    </xf>
    <xf numFmtId="3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3" fillId="0" borderId="0" xfId="1" applyFont="1" applyAlignment="1">
      <alignment horizontal="centerContinuous" vertical="top" wrapText="1"/>
    </xf>
    <xf numFmtId="38" fontId="3" fillId="0" borderId="0" xfId="1" applyNumberFormat="1" applyFont="1" applyAlignment="1">
      <alignment vertical="top" wrapText="1"/>
    </xf>
    <xf numFmtId="0" fontId="16" fillId="0" borderId="2" xfId="2" applyFont="1" applyBorder="1" applyAlignment="1">
      <alignment wrapText="1"/>
    </xf>
    <xf numFmtId="0" fontId="14" fillId="0" borderId="2" xfId="2" applyFont="1" applyBorder="1" applyAlignment="1">
      <alignment wrapText="1"/>
    </xf>
    <xf numFmtId="0" fontId="11" fillId="0" borderId="15" xfId="4" applyFont="1" applyBorder="1" applyAlignment="1">
      <alignment horizontal="center"/>
    </xf>
    <xf numFmtId="0" fontId="11" fillId="0" borderId="17" xfId="4" applyFont="1" applyBorder="1" applyAlignment="1">
      <alignment horizontal="center" wrapText="1"/>
    </xf>
    <xf numFmtId="0" fontId="11" fillId="0" borderId="18" xfId="4" applyFont="1" applyBorder="1" applyAlignment="1">
      <alignment horizontal="center"/>
    </xf>
    <xf numFmtId="3" fontId="14" fillId="0" borderId="2" xfId="2" applyNumberFormat="1" applyFont="1" applyBorder="1" applyAlignment="1">
      <alignment wrapText="1"/>
    </xf>
    <xf numFmtId="3" fontId="15" fillId="0" borderId="2" xfId="2" applyNumberFormat="1" applyFont="1" applyBorder="1" applyAlignment="1">
      <alignment wrapText="1"/>
    </xf>
    <xf numFmtId="3" fontId="3" fillId="0" borderId="19" xfId="1" applyNumberFormat="1" applyFont="1" applyBorder="1" applyAlignment="1">
      <alignment vertical="top" wrapText="1"/>
    </xf>
    <xf numFmtId="3" fontId="3" fillId="0" borderId="16" xfId="1" applyNumberFormat="1" applyFont="1" applyBorder="1" applyAlignment="1">
      <alignment vertical="top" wrapText="1"/>
    </xf>
    <xf numFmtId="0" fontId="2" fillId="0" borderId="20" xfId="1" applyFont="1" applyBorder="1" applyAlignment="1">
      <alignment vertical="top" wrapText="1"/>
    </xf>
    <xf numFmtId="0" fontId="2" fillId="0" borderId="21" xfId="1" applyFont="1" applyBorder="1" applyAlignment="1">
      <alignment vertical="top" wrapText="1"/>
    </xf>
    <xf numFmtId="0" fontId="2" fillId="0" borderId="19" xfId="1" applyFont="1" applyBorder="1" applyAlignment="1">
      <alignment horizontal="right" vertical="top" wrapText="1"/>
    </xf>
    <xf numFmtId="3" fontId="2" fillId="0" borderId="16" xfId="1" applyNumberFormat="1" applyFont="1" applyBorder="1" applyAlignment="1">
      <alignment vertical="top" wrapText="1"/>
    </xf>
    <xf numFmtId="38" fontId="2" fillId="0" borderId="21" xfId="1" applyNumberFormat="1" applyFont="1" applyBorder="1" applyAlignment="1">
      <alignment vertical="top" wrapText="1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3" fontId="19" fillId="0" borderId="2" xfId="1" applyNumberFormat="1" applyFont="1" applyBorder="1" applyAlignment="1">
      <alignment vertical="top" wrapText="1"/>
    </xf>
    <xf numFmtId="0" fontId="3" fillId="0" borderId="0" xfId="3" applyFont="1" applyAlignment="1">
      <alignment horizontal="centerContinuous" vertical="center"/>
    </xf>
    <xf numFmtId="0" fontId="3" fillId="0" borderId="0" xfId="3" applyFont="1" applyAlignment="1" applyProtection="1">
      <alignment horizontal="centerContinuous" vertical="center"/>
      <protection locked="0"/>
    </xf>
    <xf numFmtId="0" fontId="3" fillId="0" borderId="0" xfId="3" applyFont="1" applyAlignment="1">
      <alignment vertical="center" wrapText="1"/>
    </xf>
    <xf numFmtId="0" fontId="7" fillId="0" borderId="11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165" fontId="3" fillId="0" borderId="2" xfId="3" applyNumberFormat="1" applyFont="1" applyBorder="1" applyAlignment="1">
      <alignment vertical="center"/>
    </xf>
    <xf numFmtId="3" fontId="6" fillId="0" borderId="1" xfId="3" applyNumberFormat="1" applyFont="1" applyBorder="1" applyAlignment="1">
      <alignment horizontal="left" vertical="center" wrapText="1"/>
    </xf>
    <xf numFmtId="3" fontId="3" fillId="0" borderId="22" xfId="3" applyNumberFormat="1" applyFont="1" applyBorder="1" applyAlignment="1">
      <alignment vertical="center" wrapText="1"/>
    </xf>
    <xf numFmtId="3" fontId="5" fillId="0" borderId="1" xfId="1" applyNumberFormat="1" applyFont="1" applyFill="1" applyBorder="1" applyAlignment="1">
      <alignment vertical="top" wrapText="1"/>
    </xf>
    <xf numFmtId="3" fontId="3" fillId="0" borderId="2" xfId="1" applyNumberFormat="1" applyFont="1" applyFill="1" applyBorder="1" applyAlignment="1">
      <alignment vertical="top" wrapText="1"/>
    </xf>
    <xf numFmtId="3" fontId="3" fillId="0" borderId="1" xfId="1" applyNumberFormat="1" applyFont="1" applyFill="1" applyBorder="1" applyAlignment="1">
      <alignment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vertical="top"/>
    </xf>
    <xf numFmtId="0" fontId="2" fillId="0" borderId="0" xfId="1" applyFont="1" applyAlignment="1">
      <alignment horizontal="right" vertical="top"/>
    </xf>
    <xf numFmtId="0" fontId="14" fillId="0" borderId="12" xfId="2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left" vertical="top" indent="2"/>
    </xf>
    <xf numFmtId="3" fontId="6" fillId="0" borderId="1" xfId="1" applyNumberFormat="1" applyFont="1" applyBorder="1" applyAlignment="1">
      <alignment horizontal="left" vertical="top" wrapText="1" indent="2"/>
    </xf>
    <xf numFmtId="0" fontId="2" fillId="0" borderId="18" xfId="3" applyFont="1" applyBorder="1" applyAlignment="1">
      <alignment horizontal="centerContinuous" vertical="center"/>
    </xf>
    <xf numFmtId="0" fontId="2" fillId="0" borderId="10" xfId="3" applyFont="1" applyBorder="1" applyAlignment="1">
      <alignment horizontal="center" vertical="center" wrapText="1"/>
    </xf>
    <xf numFmtId="3" fontId="2" fillId="0" borderId="12" xfId="3" applyNumberFormat="1" applyFont="1" applyBorder="1" applyAlignment="1" applyProtection="1">
      <alignment vertical="center"/>
      <protection locked="0"/>
    </xf>
    <xf numFmtId="0" fontId="2" fillId="0" borderId="23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25" xfId="3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2" fillId="0" borderId="0" xfId="3" applyFont="1" applyBorder="1" applyAlignment="1">
      <alignment horizontal="centerContinuous" vertical="center" wrapText="1"/>
    </xf>
    <xf numFmtId="0" fontId="2" fillId="0" borderId="0" xfId="3" applyFont="1" applyBorder="1" applyAlignment="1" applyProtection="1">
      <alignment horizontal="centerContinuous" vertical="center" wrapText="1"/>
    </xf>
    <xf numFmtId="0" fontId="2" fillId="0" borderId="0" xfId="3" applyFont="1" applyAlignment="1" applyProtection="1">
      <alignment horizontal="centerContinuous" vertical="center"/>
    </xf>
    <xf numFmtId="0" fontId="2" fillId="0" borderId="15" xfId="3" applyFont="1" applyBorder="1" applyAlignment="1">
      <alignment vertical="center" wrapText="1"/>
    </xf>
    <xf numFmtId="165" fontId="2" fillId="0" borderId="15" xfId="3" applyNumberFormat="1" applyFont="1" applyBorder="1" applyAlignment="1" applyProtection="1">
      <alignment vertical="center"/>
      <protection locked="0"/>
    </xf>
    <xf numFmtId="0" fontId="2" fillId="0" borderId="17" xfId="3" applyFont="1" applyBorder="1" applyAlignment="1">
      <alignment vertical="center" wrapText="1"/>
    </xf>
    <xf numFmtId="3" fontId="2" fillId="0" borderId="15" xfId="3" applyNumberFormat="1" applyFont="1" applyBorder="1" applyAlignment="1" applyProtection="1">
      <alignment vertical="center"/>
      <protection locked="0"/>
    </xf>
    <xf numFmtId="0" fontId="5" fillId="0" borderId="2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2" xfId="3" applyFont="1" applyFill="1" applyBorder="1" applyAlignment="1">
      <alignment vertical="center" wrapText="1"/>
    </xf>
    <xf numFmtId="0" fontId="2" fillId="0" borderId="2" xfId="3" applyFont="1" applyBorder="1" applyAlignment="1">
      <alignment vertical="center" wrapText="1"/>
    </xf>
    <xf numFmtId="0" fontId="2" fillId="0" borderId="12" xfId="3" applyFont="1" applyBorder="1" applyAlignment="1">
      <alignment vertical="center" wrapText="1"/>
    </xf>
    <xf numFmtId="3" fontId="2" fillId="0" borderId="11" xfId="3" applyNumberFormat="1" applyFont="1" applyBorder="1" applyAlignment="1">
      <alignment vertical="center" wrapText="1"/>
    </xf>
    <xf numFmtId="0" fontId="3" fillId="0" borderId="0" xfId="1" applyFont="1" applyBorder="1" applyAlignment="1">
      <alignment vertical="top"/>
    </xf>
    <xf numFmtId="0" fontId="18" fillId="0" borderId="26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/>
    </xf>
    <xf numFmtId="0" fontId="3" fillId="0" borderId="1" xfId="1" applyFont="1" applyFill="1" applyBorder="1" applyAlignment="1">
      <alignment vertical="top" wrapText="1"/>
    </xf>
    <xf numFmtId="0" fontId="3" fillId="0" borderId="0" xfId="1" applyFont="1" applyAlignment="1">
      <alignment horizontal="centerContinuous" vertical="top"/>
    </xf>
    <xf numFmtId="3" fontId="3" fillId="0" borderId="0" xfId="1" applyNumberFormat="1" applyFont="1" applyAlignment="1">
      <alignment vertical="top"/>
    </xf>
    <xf numFmtId="0" fontId="20" fillId="0" borderId="0" xfId="2" applyFont="1" applyAlignment="1">
      <alignment wrapText="1"/>
    </xf>
    <xf numFmtId="0" fontId="14" fillId="0" borderId="14" xfId="2" applyFont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right" wrapText="1"/>
    </xf>
    <xf numFmtId="3" fontId="15" fillId="2" borderId="2" xfId="2" applyNumberFormat="1" applyFont="1" applyFill="1" applyBorder="1" applyAlignment="1" applyProtection="1">
      <alignment wrapText="1"/>
      <protection locked="0"/>
    </xf>
    <xf numFmtId="0" fontId="16" fillId="2" borderId="2" xfId="2" applyFont="1" applyFill="1" applyBorder="1" applyAlignment="1">
      <alignment wrapText="1"/>
    </xf>
    <xf numFmtId="3" fontId="14" fillId="2" borderId="2" xfId="2" applyNumberFormat="1" applyFont="1" applyFill="1" applyBorder="1" applyAlignment="1" applyProtection="1">
      <alignment wrapText="1"/>
      <protection locked="0"/>
    </xf>
    <xf numFmtId="3" fontId="5" fillId="2" borderId="1" xfId="3" applyNumberFormat="1" applyFont="1" applyFill="1" applyBorder="1" applyAlignment="1">
      <alignment horizontal="right" vertical="center" wrapText="1"/>
    </xf>
    <xf numFmtId="3" fontId="2" fillId="2" borderId="2" xfId="3" applyNumberFormat="1" applyFont="1" applyFill="1" applyBorder="1" applyAlignment="1" applyProtection="1">
      <alignment vertical="center"/>
      <protection locked="0"/>
    </xf>
    <xf numFmtId="0" fontId="5" fillId="2" borderId="2" xfId="3" applyFont="1" applyFill="1" applyBorder="1" applyAlignment="1">
      <alignment horizontal="right" vertical="center" wrapText="1"/>
    </xf>
    <xf numFmtId="3" fontId="5" fillId="2" borderId="2" xfId="3" applyNumberFormat="1" applyFont="1" applyFill="1" applyBorder="1" applyAlignment="1" applyProtection="1">
      <alignment vertical="center"/>
      <protection locked="0"/>
    </xf>
    <xf numFmtId="3" fontId="2" fillId="2" borderId="1" xfId="3" applyNumberFormat="1" applyFont="1" applyFill="1" applyBorder="1" applyAlignment="1">
      <alignment vertical="center" wrapText="1"/>
    </xf>
    <xf numFmtId="0" fontId="2" fillId="2" borderId="2" xfId="3" applyFont="1" applyFill="1" applyBorder="1" applyAlignment="1">
      <alignment vertical="center" wrapText="1"/>
    </xf>
    <xf numFmtId="0" fontId="2" fillId="2" borderId="27" xfId="3" applyFont="1" applyFill="1" applyBorder="1" applyAlignment="1">
      <alignment horizontal="right" vertical="center" wrapText="1"/>
    </xf>
    <xf numFmtId="3" fontId="2" fillId="2" borderId="28" xfId="3" applyNumberFormat="1" applyFont="1" applyFill="1" applyBorder="1" applyAlignment="1" applyProtection="1">
      <alignment vertical="center"/>
      <protection locked="0"/>
    </xf>
    <xf numFmtId="3" fontId="2" fillId="2" borderId="27" xfId="3" applyNumberFormat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right" vertical="top" wrapText="1"/>
    </xf>
    <xf numFmtId="3" fontId="5" fillId="2" borderId="2" xfId="1" applyNumberFormat="1" applyFont="1" applyFill="1" applyBorder="1" applyAlignment="1">
      <alignment vertical="top" wrapText="1"/>
    </xf>
    <xf numFmtId="3" fontId="5" fillId="2" borderId="1" xfId="1" applyNumberFormat="1" applyFont="1" applyFill="1" applyBorder="1" applyAlignment="1">
      <alignment horizontal="right" vertical="top"/>
    </xf>
    <xf numFmtId="3" fontId="2" fillId="2" borderId="1" xfId="1" applyNumberFormat="1" applyFont="1" applyFill="1" applyBorder="1" applyAlignment="1">
      <alignment horizontal="right" vertical="top" wrapText="1"/>
    </xf>
    <xf numFmtId="3" fontId="2" fillId="2" borderId="2" xfId="1" applyNumberFormat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right" vertical="top" wrapText="1"/>
    </xf>
    <xf numFmtId="3" fontId="5" fillId="2" borderId="1" xfId="1" applyNumberFormat="1" applyFont="1" applyFill="1" applyBorder="1" applyAlignment="1">
      <alignment horizontal="right" vertical="top" wrapText="1"/>
    </xf>
    <xf numFmtId="0" fontId="2" fillId="2" borderId="27" xfId="1" applyFont="1" applyFill="1" applyBorder="1" applyAlignment="1">
      <alignment horizontal="right" vertical="top" wrapText="1"/>
    </xf>
    <xf numFmtId="3" fontId="2" fillId="2" borderId="28" xfId="1" applyNumberFormat="1" applyFont="1" applyFill="1" applyBorder="1" applyAlignment="1">
      <alignment vertical="top" wrapText="1"/>
    </xf>
    <xf numFmtId="3" fontId="2" fillId="2" borderId="27" xfId="1" applyNumberFormat="1" applyFont="1" applyFill="1" applyBorder="1" applyAlignment="1">
      <alignment horizontal="right" vertical="top" wrapText="1"/>
    </xf>
    <xf numFmtId="0" fontId="12" fillId="2" borderId="7" xfId="4" applyFont="1" applyFill="1" applyBorder="1" applyAlignment="1">
      <alignment vertical="center" wrapText="1"/>
    </xf>
    <xf numFmtId="3" fontId="8" fillId="2" borderId="8" xfId="4" applyNumberFormat="1" applyFont="1" applyFill="1" applyBorder="1" applyAlignment="1" applyProtection="1">
      <alignment vertical="center"/>
      <protection locked="0"/>
    </xf>
    <xf numFmtId="3" fontId="8" fillId="2" borderId="9" xfId="4" applyNumberFormat="1" applyFont="1" applyFill="1" applyBorder="1"/>
    <xf numFmtId="3" fontId="9" fillId="2" borderId="8" xfId="4" applyNumberFormat="1" applyFont="1" applyFill="1" applyBorder="1" applyAlignment="1" applyProtection="1">
      <alignment vertical="center"/>
      <protection locked="0"/>
    </xf>
    <xf numFmtId="3" fontId="9" fillId="2" borderId="9" xfId="4" applyNumberFormat="1" applyFont="1" applyFill="1" applyBorder="1" applyAlignment="1" applyProtection="1">
      <alignment vertical="center"/>
      <protection locked="0"/>
    </xf>
    <xf numFmtId="0" fontId="12" fillId="0" borderId="27" xfId="4" applyFont="1" applyFill="1" applyBorder="1" applyAlignment="1">
      <alignment vertical="center" wrapText="1"/>
    </xf>
    <xf numFmtId="3" fontId="8" fillId="0" borderId="28" xfId="4" applyNumberFormat="1" applyFont="1" applyFill="1" applyBorder="1" applyAlignment="1" applyProtection="1">
      <alignment vertical="center"/>
      <protection locked="0"/>
    </xf>
    <xf numFmtId="3" fontId="8" fillId="0" borderId="29" xfId="4" applyNumberFormat="1" applyFont="1" applyFill="1" applyBorder="1"/>
    <xf numFmtId="3" fontId="3" fillId="0" borderId="0" xfId="3" applyNumberFormat="1" applyFont="1" applyAlignment="1">
      <alignment vertical="center"/>
    </xf>
    <xf numFmtId="164" fontId="3" fillId="0" borderId="0" xfId="1" applyNumberFormat="1" applyFont="1" applyAlignment="1">
      <alignment vertical="top" wrapText="1"/>
    </xf>
    <xf numFmtId="164" fontId="3" fillId="0" borderId="0" xfId="1" applyNumberFormat="1" applyFont="1" applyBorder="1" applyAlignment="1">
      <alignment vertical="top" wrapText="1"/>
    </xf>
    <xf numFmtId="164" fontId="2" fillId="0" borderId="2" xfId="1" applyNumberFormat="1" applyFont="1" applyBorder="1" applyAlignment="1">
      <alignment horizontal="center" vertical="top" wrapText="1"/>
    </xf>
    <xf numFmtId="164" fontId="18" fillId="0" borderId="12" xfId="1" applyNumberFormat="1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vertical="top" wrapText="1"/>
    </xf>
    <xf numFmtId="164" fontId="6" fillId="0" borderId="2" xfId="1" applyNumberFormat="1" applyFont="1" applyBorder="1" applyAlignment="1">
      <alignment vertical="top" wrapText="1"/>
    </xf>
    <xf numFmtId="164" fontId="3" fillId="0" borderId="2" xfId="1" applyNumberFormat="1" applyFont="1" applyBorder="1" applyAlignment="1">
      <alignment vertical="top" wrapText="1"/>
    </xf>
    <xf numFmtId="164" fontId="5" fillId="2" borderId="2" xfId="1" applyNumberFormat="1" applyFont="1" applyFill="1" applyBorder="1" applyAlignment="1">
      <alignment vertical="top" wrapText="1"/>
    </xf>
    <xf numFmtId="164" fontId="3" fillId="0" borderId="2" xfId="1" applyNumberFormat="1" applyFont="1" applyFill="1" applyBorder="1" applyAlignment="1">
      <alignment vertical="top" wrapText="1"/>
    </xf>
    <xf numFmtId="164" fontId="2" fillId="2" borderId="2" xfId="1" applyNumberFormat="1" applyFont="1" applyFill="1" applyBorder="1" applyAlignment="1">
      <alignment vertical="top" wrapText="1"/>
    </xf>
    <xf numFmtId="164" fontId="2" fillId="0" borderId="2" xfId="1" applyNumberFormat="1" applyFont="1" applyBorder="1" applyAlignment="1">
      <alignment vertical="top" wrapText="1"/>
    </xf>
    <xf numFmtId="164" fontId="6" fillId="0" borderId="2" xfId="1" applyNumberFormat="1" applyFont="1" applyFill="1" applyBorder="1" applyAlignment="1">
      <alignment vertical="top" wrapText="1"/>
    </xf>
    <xf numFmtId="164" fontId="3" fillId="0" borderId="16" xfId="1" applyNumberFormat="1" applyFont="1" applyBorder="1" applyAlignment="1">
      <alignment vertical="top" wrapText="1"/>
    </xf>
    <xf numFmtId="164" fontId="2" fillId="2" borderId="28" xfId="1" applyNumberFormat="1" applyFont="1" applyFill="1" applyBorder="1" applyAlignment="1">
      <alignment vertical="top" wrapText="1"/>
    </xf>
    <xf numFmtId="164" fontId="2" fillId="0" borderId="21" xfId="1" applyNumberFormat="1" applyFont="1" applyBorder="1" applyAlignment="1">
      <alignment vertical="top" wrapText="1"/>
    </xf>
    <xf numFmtId="3" fontId="14" fillId="0" borderId="0" xfId="2" applyNumberFormat="1" applyFont="1" applyAlignment="1">
      <alignment wrapText="1"/>
    </xf>
    <xf numFmtId="164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 wrapText="1"/>
    </xf>
    <xf numFmtId="3" fontId="4" fillId="0" borderId="2" xfId="0" applyNumberFormat="1" applyFont="1" applyFill="1" applyBorder="1"/>
    <xf numFmtId="3" fontId="19" fillId="0" borderId="2" xfId="1" applyNumberFormat="1" applyFont="1" applyFill="1" applyBorder="1" applyAlignment="1">
      <alignment vertical="top" wrapText="1"/>
    </xf>
    <xf numFmtId="3" fontId="5" fillId="0" borderId="44" xfId="3" applyNumberFormat="1" applyFont="1" applyBorder="1" applyAlignment="1">
      <alignment vertical="center" wrapText="1"/>
    </xf>
    <xf numFmtId="0" fontId="3" fillId="0" borderId="2" xfId="3" applyFont="1" applyBorder="1" applyAlignment="1">
      <alignment vertical="center"/>
    </xf>
    <xf numFmtId="3" fontId="8" fillId="0" borderId="0" xfId="4" applyNumberFormat="1" applyFont="1" applyFill="1" applyBorder="1" applyAlignment="1" applyProtection="1">
      <alignment vertical="center"/>
      <protection locked="0"/>
    </xf>
    <xf numFmtId="0" fontId="20" fillId="0" borderId="8" xfId="2" applyFont="1" applyBorder="1" applyAlignment="1">
      <alignment horizontal="center" vertical="center" wrapText="1"/>
    </xf>
    <xf numFmtId="0" fontId="20" fillId="0" borderId="0" xfId="2" applyFont="1" applyAlignment="1">
      <alignment vertical="center" wrapText="1"/>
    </xf>
    <xf numFmtId="3" fontId="14" fillId="0" borderId="2" xfId="0" applyNumberFormat="1" applyFont="1" applyBorder="1" applyAlignment="1" applyProtection="1">
      <protection locked="0"/>
    </xf>
    <xf numFmtId="3" fontId="14" fillId="0" borderId="2" xfId="2" applyNumberFormat="1" applyFont="1" applyFill="1" applyBorder="1" applyAlignment="1" applyProtection="1">
      <alignment wrapText="1"/>
      <protection locked="0"/>
    </xf>
    <xf numFmtId="0" fontId="9" fillId="0" borderId="0" xfId="4" applyFont="1" applyAlignment="1">
      <alignment horizontal="center" vertical="center"/>
    </xf>
    <xf numFmtId="0" fontId="9" fillId="0" borderId="0" xfId="4" applyFont="1" applyBorder="1" applyAlignment="1" applyProtection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 wrapText="1"/>
    </xf>
    <xf numFmtId="38" fontId="8" fillId="2" borderId="8" xfId="4" applyNumberFormat="1" applyFont="1" applyFill="1" applyBorder="1" applyAlignment="1" applyProtection="1">
      <alignment horizontal="center" vertical="center"/>
      <protection locked="0"/>
    </xf>
    <xf numFmtId="38" fontId="8" fillId="0" borderId="8" xfId="4" applyNumberFormat="1" applyFont="1" applyBorder="1" applyAlignment="1" applyProtection="1">
      <alignment horizontal="center" vertical="center"/>
      <protection locked="0"/>
    </xf>
    <xf numFmtId="3" fontId="9" fillId="2" borderId="8" xfId="4" applyNumberFormat="1" applyFont="1" applyFill="1" applyBorder="1" applyAlignment="1" applyProtection="1">
      <alignment horizontal="center" vertical="center"/>
      <protection locked="0"/>
    </xf>
    <xf numFmtId="3" fontId="8" fillId="0" borderId="2" xfId="4" applyNumberFormat="1" applyFont="1" applyBorder="1" applyAlignment="1" applyProtection="1">
      <alignment horizontal="center" vertical="center"/>
      <protection locked="0"/>
    </xf>
    <xf numFmtId="3" fontId="13" fillId="0" borderId="2" xfId="4" applyNumberFormat="1" applyFont="1" applyBorder="1" applyAlignment="1" applyProtection="1">
      <alignment horizontal="center" vertical="center"/>
      <protection locked="0"/>
    </xf>
    <xf numFmtId="3" fontId="8" fillId="0" borderId="12" xfId="4" applyNumberFormat="1" applyFont="1" applyBorder="1" applyAlignment="1" applyProtection="1">
      <alignment horizontal="center" vertical="center"/>
      <protection locked="0"/>
    </xf>
    <xf numFmtId="3" fontId="8" fillId="0" borderId="28" xfId="4" applyNumberFormat="1" applyFont="1" applyFill="1" applyBorder="1" applyAlignment="1" applyProtection="1">
      <alignment horizontal="center" vertical="center"/>
      <protection locked="0"/>
    </xf>
    <xf numFmtId="3" fontId="8" fillId="0" borderId="0" xfId="4" applyNumberFormat="1" applyFont="1" applyBorder="1" applyAlignment="1" applyProtection="1">
      <alignment horizontal="center" vertical="center"/>
      <protection locked="0"/>
    </xf>
    <xf numFmtId="0" fontId="8" fillId="0" borderId="0" xfId="4" applyFont="1" applyAlignment="1">
      <alignment horizontal="center"/>
    </xf>
    <xf numFmtId="3" fontId="8" fillId="0" borderId="0" xfId="4" applyNumberFormat="1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7" fillId="0" borderId="0" xfId="1" applyFont="1" applyAlignment="1">
      <alignment horizontal="center" vertical="top" wrapText="1"/>
    </xf>
    <xf numFmtId="0" fontId="2" fillId="0" borderId="0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/>
    </xf>
    <xf numFmtId="0" fontId="2" fillId="0" borderId="15" xfId="1" applyFont="1" applyBorder="1" applyAlignment="1">
      <alignment horizontal="center" vertical="top"/>
    </xf>
    <xf numFmtId="0" fontId="2" fillId="0" borderId="18" xfId="1" applyFont="1" applyBorder="1" applyAlignment="1">
      <alignment horizontal="center" vertical="top"/>
    </xf>
    <xf numFmtId="0" fontId="2" fillId="0" borderId="30" xfId="1" applyFont="1" applyBorder="1" applyAlignment="1">
      <alignment horizontal="center" vertical="top"/>
    </xf>
    <xf numFmtId="0" fontId="2" fillId="0" borderId="31" xfId="1" applyFont="1" applyBorder="1" applyAlignment="1">
      <alignment horizontal="center" vertical="top"/>
    </xf>
    <xf numFmtId="0" fontId="2" fillId="0" borderId="24" xfId="1" applyFont="1" applyBorder="1" applyAlignment="1">
      <alignment horizontal="center" vertical="top" wrapText="1"/>
    </xf>
    <xf numFmtId="0" fontId="2" fillId="0" borderId="32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0" xfId="1" applyFont="1" applyBorder="1" applyAlignment="1" applyProtection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5" fillId="0" borderId="15" xfId="2" applyFont="1" applyBorder="1" applyAlignment="1">
      <alignment horizontal="center" wrapText="1"/>
    </xf>
    <xf numFmtId="0" fontId="15" fillId="0" borderId="18" xfId="2" applyFont="1" applyBorder="1" applyAlignment="1">
      <alignment horizontal="center" wrapText="1"/>
    </xf>
    <xf numFmtId="0" fontId="14" fillId="0" borderId="0" xfId="2" applyFont="1" applyAlignment="1">
      <alignment horizontal="right" wrapText="1"/>
    </xf>
    <xf numFmtId="0" fontId="15" fillId="0" borderId="17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9" fillId="0" borderId="40" xfId="4" applyFont="1" applyBorder="1" applyAlignment="1">
      <alignment horizontal="center" vertical="center" wrapText="1"/>
    </xf>
    <xf numFmtId="0" fontId="9" fillId="0" borderId="41" xfId="4" applyFont="1" applyBorder="1" applyAlignment="1">
      <alignment horizontal="center" vertical="center" wrapText="1"/>
    </xf>
    <xf numFmtId="0" fontId="9" fillId="0" borderId="42" xfId="4" applyFont="1" applyBorder="1" applyAlignment="1">
      <alignment horizontal="center" vertical="center" wrapText="1"/>
    </xf>
    <xf numFmtId="0" fontId="9" fillId="0" borderId="43" xfId="4" applyFont="1" applyBorder="1" applyAlignment="1">
      <alignment horizontal="center" vertical="center" wrapText="1"/>
    </xf>
    <xf numFmtId="0" fontId="9" fillId="0" borderId="38" xfId="4" applyFont="1" applyBorder="1" applyAlignment="1">
      <alignment horizontal="center" vertical="center" wrapText="1"/>
    </xf>
    <xf numFmtId="0" fontId="9" fillId="0" borderId="39" xfId="4" applyFont="1" applyBorder="1" applyAlignment="1">
      <alignment horizontal="center" vertical="center" wrapText="1"/>
    </xf>
    <xf numFmtId="0" fontId="8" fillId="0" borderId="35" xfId="4" applyFont="1" applyBorder="1" applyAlignment="1">
      <alignment horizontal="center" vertical="center" wrapText="1"/>
    </xf>
    <xf numFmtId="0" fontId="8" fillId="0" borderId="37" xfId="4" applyFont="1" applyBorder="1" applyAlignment="1">
      <alignment horizontal="center" vertical="center" wrapText="1"/>
    </xf>
    <xf numFmtId="0" fontId="14" fillId="0" borderId="0" xfId="0" applyFont="1" applyAlignment="1"/>
    <xf numFmtId="0" fontId="8" fillId="0" borderId="33" xfId="4" applyFont="1" applyBorder="1" applyAlignment="1">
      <alignment horizontal="center" vertical="center" wrapText="1"/>
    </xf>
    <xf numFmtId="0" fontId="8" fillId="0" borderId="34" xfId="4" applyFont="1" applyBorder="1" applyAlignment="1">
      <alignment horizontal="center" vertical="center" wrapText="1"/>
    </xf>
    <xf numFmtId="0" fontId="9" fillId="0" borderId="35" xfId="4" applyFont="1" applyBorder="1" applyAlignment="1">
      <alignment horizontal="center" vertical="center" wrapText="1"/>
    </xf>
    <xf numFmtId="0" fontId="9" fillId="0" borderId="36" xfId="4" applyFont="1" applyBorder="1" applyAlignment="1">
      <alignment horizontal="center" vertical="center" wrapText="1"/>
    </xf>
    <xf numFmtId="0" fontId="9" fillId="0" borderId="37" xfId="4" applyFont="1" applyBorder="1" applyAlignment="1">
      <alignment horizontal="center" vertical="center" wrapText="1"/>
    </xf>
  </cellXfs>
  <cellStyles count="5">
    <cellStyle name="Normal" xfId="0" builtinId="0"/>
    <cellStyle name="Normal_Баланс" xfId="1"/>
    <cellStyle name="Normal_Отч.парич.поток" xfId="2"/>
    <cellStyle name="Normal_Отч.прих-разх" xfId="3"/>
    <cellStyle name="Normal_Отч.собств.кап.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IKA%20FINANSIAL%20REPORT%20(consolidated)%20III.2009%20(AA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dj Bs"/>
      <sheetName val="Adj pl"/>
      <sheetName val="bs"/>
      <sheetName val="pl"/>
      <sheetName val="cap"/>
      <sheetName val="cashfl"/>
      <sheetName val="help"/>
      <sheetName val="Схема"/>
      <sheetName val="Кр.справки"/>
    </sheetNames>
    <sheetDataSet>
      <sheetData sheetId="0" refreshError="1"/>
      <sheetData sheetId="1" refreshError="1">
        <row r="2">
          <cell r="C2" t="str">
            <v>Dt</v>
          </cell>
          <cell r="D2" t="str">
            <v>Kt</v>
          </cell>
          <cell r="E2" t="str">
            <v>Value</v>
          </cell>
        </row>
        <row r="6">
          <cell r="C6" t="str">
            <v>А.А.I.1</v>
          </cell>
        </row>
        <row r="7">
          <cell r="C7" t="str">
            <v>А.А.I.2</v>
          </cell>
        </row>
        <row r="8">
          <cell r="C8" t="str">
            <v>А.А.I.3</v>
          </cell>
        </row>
        <row r="9">
          <cell r="C9" t="str">
            <v>А.А.I.4</v>
          </cell>
        </row>
        <row r="10">
          <cell r="C10" t="str">
            <v>А.А.I.5</v>
          </cell>
        </row>
        <row r="11">
          <cell r="C11" t="str">
            <v>А.А.I.6</v>
          </cell>
        </row>
        <row r="12">
          <cell r="C12" t="str">
            <v>А.А.I.7</v>
          </cell>
        </row>
        <row r="15">
          <cell r="C15" t="str">
            <v>А.А.II.1</v>
          </cell>
        </row>
        <row r="16">
          <cell r="C16" t="str">
            <v>А.А.II.2</v>
          </cell>
        </row>
        <row r="17">
          <cell r="C17" t="str">
            <v>А.А.II.3</v>
          </cell>
        </row>
        <row r="18">
          <cell r="C18" t="str">
            <v>А.А.II.4</v>
          </cell>
        </row>
        <row r="21">
          <cell r="C21" t="str">
            <v>А.А.III.1</v>
          </cell>
        </row>
        <row r="22">
          <cell r="C22" t="str">
            <v>А.А.III.1.1</v>
          </cell>
        </row>
        <row r="23">
          <cell r="C23" t="str">
            <v>А.А.III.1.2</v>
          </cell>
        </row>
        <row r="24">
          <cell r="C24" t="str">
            <v>А.А.III.1.3</v>
          </cell>
        </row>
        <row r="25">
          <cell r="C25" t="str">
            <v>А.А.III.1.4</v>
          </cell>
        </row>
        <row r="26">
          <cell r="C26" t="str">
            <v>А.А.III.2</v>
          </cell>
        </row>
        <row r="27">
          <cell r="C27" t="str">
            <v>А.А.III.3</v>
          </cell>
        </row>
        <row r="28">
          <cell r="C28" t="str">
            <v>А.А.III.4</v>
          </cell>
        </row>
        <row r="29">
          <cell r="C29" t="str">
            <v>А.А.III.4.1</v>
          </cell>
        </row>
        <row r="30">
          <cell r="C30" t="str">
            <v>А.А.III.4.2</v>
          </cell>
          <cell r="D30" t="str">
            <v>П.В.I.1</v>
          </cell>
        </row>
        <row r="31">
          <cell r="C31" t="str">
            <v>А.А.III.4.3</v>
          </cell>
          <cell r="D31" t="str">
            <v>П.В.I.2</v>
          </cell>
          <cell r="E31">
            <v>-441</v>
          </cell>
        </row>
        <row r="36">
          <cell r="C36" t="str">
            <v>А.А.IV.1</v>
          </cell>
          <cell r="E36">
            <v>2604</v>
          </cell>
        </row>
        <row r="37">
          <cell r="D37" t="str">
            <v>А.А.III.1.1</v>
          </cell>
          <cell r="E37">
            <v>-2604</v>
          </cell>
        </row>
        <row r="39">
          <cell r="C39" t="str">
            <v>А.А.V.1</v>
          </cell>
        </row>
        <row r="44">
          <cell r="C44" t="str">
            <v>А.Б.I.1</v>
          </cell>
        </row>
        <row r="45">
          <cell r="C45" t="str">
            <v>А.Б.I.2</v>
          </cell>
        </row>
        <row r="46">
          <cell r="C46" t="str">
            <v>А.Б.I.3</v>
          </cell>
        </row>
        <row r="47">
          <cell r="C47" t="str">
            <v>А.Б.I.4</v>
          </cell>
        </row>
        <row r="48">
          <cell r="C48" t="str">
            <v>А.Б.I.5</v>
          </cell>
        </row>
        <row r="51">
          <cell r="C51" t="str">
            <v>А.Б.II.1</v>
          </cell>
          <cell r="D51" t="str">
            <v>П.Б.I.1</v>
          </cell>
        </row>
        <row r="52">
          <cell r="C52" t="str">
            <v>А.Б.II.1</v>
          </cell>
          <cell r="D52" t="str">
            <v>П.В.I.1</v>
          </cell>
        </row>
        <row r="53">
          <cell r="C53" t="str">
            <v>А.Б.II.1</v>
          </cell>
        </row>
        <row r="54">
          <cell r="C54" t="str">
            <v>А.Б.II.2</v>
          </cell>
        </row>
        <row r="55">
          <cell r="C55" t="str">
            <v>А.Б.II.3</v>
          </cell>
        </row>
        <row r="56">
          <cell r="C56" t="str">
            <v>А.Б.II.4</v>
          </cell>
        </row>
        <row r="57">
          <cell r="C57" t="str">
            <v>А.Б.II.5</v>
          </cell>
        </row>
        <row r="58">
          <cell r="C58" t="str">
            <v>А.Б.II.6</v>
          </cell>
        </row>
        <row r="59">
          <cell r="C59" t="str">
            <v>А.Б.II.7</v>
          </cell>
        </row>
        <row r="62">
          <cell r="C62" t="str">
            <v>А.Б.III.1</v>
          </cell>
        </row>
        <row r="63">
          <cell r="C63" t="str">
            <v>А.Б.III.2</v>
          </cell>
        </row>
        <row r="64">
          <cell r="C64" t="str">
            <v>А.Б.III.3</v>
          </cell>
        </row>
        <row r="65">
          <cell r="C65" t="str">
            <v>А.Б.III.4</v>
          </cell>
        </row>
        <row r="66">
          <cell r="C66" t="str">
            <v>А.Б.III.5</v>
          </cell>
        </row>
        <row r="69">
          <cell r="C69" t="str">
            <v>А.Б.IV.1</v>
          </cell>
        </row>
        <row r="70">
          <cell r="C70" t="str">
            <v>А.Б.IV.2</v>
          </cell>
        </row>
        <row r="71">
          <cell r="C71" t="str">
            <v>А.Б.IV.3</v>
          </cell>
        </row>
        <row r="72">
          <cell r="C72" t="str">
            <v>А.Б.IV.4</v>
          </cell>
        </row>
        <row r="74">
          <cell r="C74" t="str">
            <v>А.Б.V.1</v>
          </cell>
        </row>
        <row r="79">
          <cell r="C79" t="str">
            <v>П.А.I.1</v>
          </cell>
          <cell r="D79" t="str">
            <v>А.А.III.1.1</v>
          </cell>
        </row>
        <row r="80">
          <cell r="C80" t="str">
            <v>П.А.I.1</v>
          </cell>
          <cell r="D80" t="str">
            <v>А.А.III.1.1</v>
          </cell>
        </row>
        <row r="81">
          <cell r="C81" t="str">
            <v>П.А.I.1</v>
          </cell>
          <cell r="D81" t="str">
            <v>А.А.III.1.1</v>
          </cell>
        </row>
        <row r="82">
          <cell r="C82" t="str">
            <v>П.А.I.1</v>
          </cell>
          <cell r="D82" t="str">
            <v>А.А.III.1.1</v>
          </cell>
        </row>
        <row r="83">
          <cell r="C83" t="str">
            <v>П.А.I.1</v>
          </cell>
          <cell r="D83" t="str">
            <v>А.А.III.1.1</v>
          </cell>
        </row>
        <row r="84">
          <cell r="C84" t="str">
            <v>П.А.I.1</v>
          </cell>
          <cell r="D84" t="str">
            <v>А.А.III.1.1</v>
          </cell>
          <cell r="E84">
            <v>-12305.325000000001</v>
          </cell>
        </row>
        <row r="89">
          <cell r="C89" t="str">
            <v>П.А.II.1</v>
          </cell>
        </row>
        <row r="90">
          <cell r="C90" t="str">
            <v>П.А.II.2</v>
          </cell>
        </row>
        <row r="91">
          <cell r="C91" t="str">
            <v>П.А.II.3</v>
          </cell>
        </row>
        <row r="92">
          <cell r="C92" t="str">
            <v>П.А.II.3.1</v>
          </cell>
        </row>
        <row r="93">
          <cell r="C93" t="str">
            <v>П.А.II.3.2</v>
          </cell>
        </row>
        <row r="94">
          <cell r="C94" t="str">
            <v>П.А.II.3.3</v>
          </cell>
        </row>
        <row r="97">
          <cell r="C97" t="str">
            <v>П.А.III.1</v>
          </cell>
        </row>
        <row r="98">
          <cell r="C98" t="str">
            <v>П.А.III.1.2</v>
          </cell>
        </row>
        <row r="99">
          <cell r="C99" t="str">
            <v>П.А.III.1.3</v>
          </cell>
        </row>
        <row r="100">
          <cell r="C100" t="str">
            <v>П.А.III.2</v>
          </cell>
        </row>
        <row r="103">
          <cell r="C103" t="str">
            <v>П.А.IV.1</v>
          </cell>
        </row>
        <row r="104">
          <cell r="C104" t="str">
            <v>П.А.IV.1</v>
          </cell>
        </row>
        <row r="105">
          <cell r="D105" t="str">
            <v>П.А.I.1</v>
          </cell>
        </row>
        <row r="106">
          <cell r="D106" t="str">
            <v>П.А.I.1</v>
          </cell>
        </row>
        <row r="107">
          <cell r="C107" t="str">
            <v>П.А.IV.2</v>
          </cell>
        </row>
        <row r="108">
          <cell r="C108" t="str">
            <v>П.А.IV.2.1</v>
          </cell>
        </row>
        <row r="109">
          <cell r="C109" t="str">
            <v>П.А.IV.2.2</v>
          </cell>
        </row>
        <row r="110">
          <cell r="C110" t="str">
            <v>П.А.IV.2.3</v>
          </cell>
        </row>
        <row r="111">
          <cell r="C111" t="str">
            <v>П.А.IV.2.3.1</v>
          </cell>
        </row>
        <row r="112">
          <cell r="C112" t="str">
            <v>П.А.IV.2.3.2</v>
          </cell>
        </row>
        <row r="113">
          <cell r="C113" t="str">
            <v>П.А.IV.2.3.3</v>
          </cell>
        </row>
        <row r="114">
          <cell r="C114" t="str">
            <v>П.А.IV.3</v>
          </cell>
        </row>
        <row r="115">
          <cell r="C115" t="str">
            <v>П.А.IVI.3.1</v>
          </cell>
        </row>
        <row r="116">
          <cell r="C116" t="str">
            <v>П.А.IVI.3.2</v>
          </cell>
        </row>
        <row r="117">
          <cell r="C117" t="str">
            <v>П.А.IV.4</v>
          </cell>
        </row>
        <row r="122">
          <cell r="C122" t="str">
            <v>П.Б.I.1</v>
          </cell>
        </row>
        <row r="123">
          <cell r="C123" t="str">
            <v>П.Б.I.2</v>
          </cell>
        </row>
        <row r="125">
          <cell r="C125" t="str">
            <v>П.Б.I.3</v>
          </cell>
        </row>
        <row r="126">
          <cell r="C126" t="str">
            <v>П.Б.I.4</v>
          </cell>
        </row>
        <row r="127">
          <cell r="C127" t="str">
            <v>П.Б.I.5</v>
          </cell>
        </row>
        <row r="128">
          <cell r="C128" t="str">
            <v>П.Б.I.6</v>
          </cell>
        </row>
        <row r="134">
          <cell r="C134" t="str">
            <v>П.В.I.2</v>
          </cell>
          <cell r="D134" t="str">
            <v>А.Б.II.1</v>
          </cell>
          <cell r="E134">
            <v>-14</v>
          </cell>
        </row>
        <row r="135">
          <cell r="C135" t="str">
            <v>П.В.I.2</v>
          </cell>
        </row>
        <row r="137">
          <cell r="C137" t="str">
            <v>П.В.I.3</v>
          </cell>
        </row>
        <row r="138">
          <cell r="C138" t="str">
            <v>П.В.I.4</v>
          </cell>
        </row>
        <row r="139">
          <cell r="C139" t="str">
            <v>П.В.I.5</v>
          </cell>
        </row>
        <row r="140">
          <cell r="C140" t="str">
            <v>П.В.I.6</v>
          </cell>
        </row>
        <row r="141">
          <cell r="C141" t="str">
            <v>П.В.I.7</v>
          </cell>
        </row>
        <row r="142">
          <cell r="C142" t="str">
            <v>П.В.I.8</v>
          </cell>
        </row>
        <row r="143">
          <cell r="C143" t="str">
            <v>П.В.I.9</v>
          </cell>
        </row>
        <row r="144">
          <cell r="C144" t="str">
            <v>П.В.I.10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92"/>
  <sheetViews>
    <sheetView tabSelected="1" topLeftCell="A12" workbookViewId="0">
      <selection activeCell="E27" sqref="E27"/>
    </sheetView>
  </sheetViews>
  <sheetFormatPr defaultColWidth="9.28515625" defaultRowHeight="12.75"/>
  <cols>
    <col min="1" max="1" width="46.7109375" style="72" customWidth="1"/>
    <col min="2" max="3" width="10.7109375" style="72" customWidth="1"/>
    <col min="4" max="4" width="45.28515625" style="72" customWidth="1"/>
    <col min="5" max="5" width="10.7109375" style="188" customWidth="1"/>
    <col min="6" max="6" width="10.7109375" style="73" customWidth="1"/>
    <col min="7" max="7" width="9.28515625" style="73"/>
    <col min="8" max="8" width="3" style="73" bestFit="1" customWidth="1"/>
    <col min="9" max="9" width="44.28515625" style="73" bestFit="1" customWidth="1"/>
    <col min="10" max="16384" width="9.28515625" style="73"/>
  </cols>
  <sheetData>
    <row r="1" spans="1:6">
      <c r="F1" s="121"/>
    </row>
    <row r="2" spans="1:6" ht="18.75" customHeight="1">
      <c r="A2" s="230" t="s">
        <v>219</v>
      </c>
      <c r="B2" s="230"/>
      <c r="C2" s="230"/>
      <c r="D2" s="230"/>
      <c r="E2" s="230"/>
      <c r="F2" s="230"/>
    </row>
    <row r="3" spans="1:6">
      <c r="A3" s="243" t="s">
        <v>263</v>
      </c>
      <c r="B3" s="243"/>
      <c r="C3" s="243"/>
      <c r="D3" s="243"/>
      <c r="E3" s="243"/>
      <c r="F3" s="243"/>
    </row>
    <row r="4" spans="1:6">
      <c r="A4" s="231" t="s">
        <v>274</v>
      </c>
      <c r="B4" s="231"/>
      <c r="C4" s="231"/>
      <c r="D4" s="231"/>
      <c r="E4" s="231"/>
      <c r="F4" s="231"/>
    </row>
    <row r="5" spans="1:6" ht="18" customHeight="1" thickBot="1">
      <c r="A5" s="74"/>
      <c r="B5" s="74"/>
      <c r="C5" s="74"/>
      <c r="D5" s="75"/>
      <c r="E5" s="189"/>
      <c r="F5" s="148"/>
    </row>
    <row r="6" spans="1:6" s="76" customFormat="1" ht="18.75" customHeight="1">
      <c r="A6" s="237" t="s">
        <v>22</v>
      </c>
      <c r="B6" s="238"/>
      <c r="C6" s="238"/>
      <c r="D6" s="234" t="s">
        <v>25</v>
      </c>
      <c r="E6" s="235"/>
      <c r="F6" s="236"/>
    </row>
    <row r="7" spans="1:6" s="77" customFormat="1">
      <c r="A7" s="241" t="s">
        <v>0</v>
      </c>
      <c r="B7" s="239" t="s">
        <v>26</v>
      </c>
      <c r="C7" s="240"/>
      <c r="D7" s="241" t="s">
        <v>0</v>
      </c>
      <c r="E7" s="232" t="s">
        <v>27</v>
      </c>
      <c r="F7" s="233"/>
    </row>
    <row r="8" spans="1:6" s="77" customFormat="1" ht="12.75" customHeight="1">
      <c r="A8" s="242"/>
      <c r="B8" s="78" t="s">
        <v>23</v>
      </c>
      <c r="C8" s="131" t="s">
        <v>24</v>
      </c>
      <c r="D8" s="242"/>
      <c r="E8" s="190" t="s">
        <v>23</v>
      </c>
      <c r="F8" s="130" t="s">
        <v>24</v>
      </c>
    </row>
    <row r="9" spans="1:6" s="105" customFormat="1" ht="12.75" customHeight="1" thickBot="1">
      <c r="A9" s="102" t="s">
        <v>2</v>
      </c>
      <c r="B9" s="103">
        <v>1</v>
      </c>
      <c r="C9" s="149">
        <v>2</v>
      </c>
      <c r="D9" s="104" t="s">
        <v>2</v>
      </c>
      <c r="E9" s="191">
        <v>1</v>
      </c>
      <c r="F9" s="150">
        <v>2</v>
      </c>
    </row>
    <row r="10" spans="1:6" ht="12.75" customHeight="1">
      <c r="A10" s="79" t="s">
        <v>45</v>
      </c>
      <c r="B10" s="80"/>
      <c r="C10" s="80"/>
      <c r="D10" s="79" t="s">
        <v>46</v>
      </c>
      <c r="E10" s="192"/>
      <c r="F10" s="81"/>
    </row>
    <row r="11" spans="1:6" ht="12.75" customHeight="1">
      <c r="A11" s="1" t="s">
        <v>28</v>
      </c>
      <c r="B11" s="11"/>
      <c r="C11" s="11"/>
      <c r="D11" s="17" t="s">
        <v>37</v>
      </c>
      <c r="E11" s="193"/>
      <c r="F11" s="15"/>
    </row>
    <row r="12" spans="1:6" ht="12.75" customHeight="1">
      <c r="A12" s="2" t="s">
        <v>96</v>
      </c>
      <c r="B12" s="14">
        <v>3555</v>
      </c>
      <c r="C12" s="14">
        <v>3555</v>
      </c>
      <c r="D12" s="19" t="s">
        <v>137</v>
      </c>
      <c r="E12" s="194">
        <v>15552</v>
      </c>
      <c r="F12" s="194">
        <v>15552</v>
      </c>
    </row>
    <row r="13" spans="1:6" ht="15" customHeight="1">
      <c r="A13" s="2" t="s">
        <v>97</v>
      </c>
      <c r="B13" s="14">
        <v>20825</v>
      </c>
      <c r="C13" s="14">
        <v>21191</v>
      </c>
      <c r="D13" s="19" t="s">
        <v>139</v>
      </c>
      <c r="E13" s="194"/>
      <c r="F13" s="6"/>
    </row>
    <row r="14" spans="1:6" ht="12.75" customHeight="1">
      <c r="A14" s="2" t="s">
        <v>98</v>
      </c>
      <c r="B14" s="14">
        <v>23103</v>
      </c>
      <c r="C14" s="14">
        <v>24318</v>
      </c>
      <c r="D14" s="18" t="s">
        <v>138</v>
      </c>
      <c r="E14" s="194"/>
      <c r="F14" s="6"/>
    </row>
    <row r="15" spans="1:6" ht="12.75" customHeight="1">
      <c r="A15" s="2" t="s">
        <v>99</v>
      </c>
      <c r="B15" s="14">
        <v>3314</v>
      </c>
      <c r="C15" s="14">
        <v>3250</v>
      </c>
      <c r="D15" s="171" t="s">
        <v>140</v>
      </c>
      <c r="E15" s="195">
        <f>SUM(E12:E14)</f>
        <v>15552</v>
      </c>
      <c r="F15" s="170">
        <f>SUM(F12:F14)</f>
        <v>15552</v>
      </c>
    </row>
    <row r="16" spans="1:6" ht="15" customHeight="1">
      <c r="A16" s="2" t="s">
        <v>100</v>
      </c>
      <c r="B16" s="14">
        <v>881</v>
      </c>
      <c r="C16" s="14">
        <v>756</v>
      </c>
      <c r="D16" s="17" t="s">
        <v>38</v>
      </c>
      <c r="E16" s="193"/>
      <c r="F16" s="193"/>
    </row>
    <row r="17" spans="1:9" ht="15" customHeight="1">
      <c r="A17" s="151" t="s">
        <v>101</v>
      </c>
      <c r="B17" s="6"/>
      <c r="C17" s="6" t="s">
        <v>272</v>
      </c>
      <c r="D17" s="19" t="s">
        <v>39</v>
      </c>
      <c r="E17" s="194"/>
      <c r="F17" s="194"/>
    </row>
    <row r="18" spans="1:9" ht="15" customHeight="1">
      <c r="A18" s="2" t="s">
        <v>102</v>
      </c>
      <c r="B18" s="6">
        <f>227+195</f>
        <v>422</v>
      </c>
      <c r="C18" s="6">
        <f>123+255</f>
        <v>378</v>
      </c>
      <c r="D18" s="19" t="s">
        <v>40</v>
      </c>
      <c r="E18" s="194">
        <v>6577</v>
      </c>
      <c r="F18" s="194">
        <v>6577</v>
      </c>
      <c r="G18" s="204"/>
      <c r="H18" s="153"/>
    </row>
    <row r="19" spans="1:9" ht="26.25" customHeight="1">
      <c r="A19" s="2" t="s">
        <v>103</v>
      </c>
      <c r="B19" s="6">
        <v>1146</v>
      </c>
      <c r="C19" s="6">
        <v>1353</v>
      </c>
      <c r="D19" s="18" t="s">
        <v>235</v>
      </c>
      <c r="E19" s="194">
        <f>SUM(E20:E22)</f>
        <v>5470</v>
      </c>
      <c r="F19" s="194">
        <f>SUM(F20:F22)</f>
        <v>4993</v>
      </c>
      <c r="G19" s="153"/>
      <c r="H19" s="153"/>
    </row>
    <row r="20" spans="1:9" ht="12.75" customHeight="1">
      <c r="A20" s="169" t="s">
        <v>3</v>
      </c>
      <c r="B20" s="170">
        <f>SUM(B12:B19)</f>
        <v>53246</v>
      </c>
      <c r="C20" s="170">
        <f>SUM(C12:C19)</f>
        <v>54801</v>
      </c>
      <c r="D20" s="123" t="s">
        <v>236</v>
      </c>
      <c r="E20" s="193">
        <v>2720</v>
      </c>
      <c r="F20" s="193">
        <v>2165</v>
      </c>
      <c r="G20" s="204"/>
      <c r="H20" s="153"/>
    </row>
    <row r="21" spans="1:9" ht="12.75" customHeight="1">
      <c r="A21" s="1" t="s">
        <v>29</v>
      </c>
      <c r="B21" s="15"/>
      <c r="C21" s="15"/>
      <c r="D21" s="123" t="s">
        <v>237</v>
      </c>
      <c r="E21" s="193"/>
      <c r="F21" s="193"/>
    </row>
    <row r="22" spans="1:9" ht="12.75" customHeight="1">
      <c r="A22" s="2" t="s">
        <v>104</v>
      </c>
      <c r="B22" s="6">
        <v>8</v>
      </c>
      <c r="C22" s="6">
        <v>11</v>
      </c>
      <c r="D22" s="124" t="s">
        <v>238</v>
      </c>
      <c r="E22" s="193">
        <v>2750</v>
      </c>
      <c r="F22" s="193">
        <v>2828</v>
      </c>
      <c r="G22" s="204"/>
      <c r="H22" s="153"/>
    </row>
    <row r="23" spans="1:9" ht="12.75" customHeight="1">
      <c r="A23" s="2" t="s">
        <v>105</v>
      </c>
      <c r="B23" s="6">
        <v>105</v>
      </c>
      <c r="C23" s="6">
        <v>56</v>
      </c>
      <c r="D23" s="171" t="s">
        <v>141</v>
      </c>
      <c r="E23" s="195">
        <f>SUM(E17:E19)</f>
        <v>12047</v>
      </c>
      <c r="F23" s="170">
        <f>SUM(F17:F19)</f>
        <v>11570</v>
      </c>
      <c r="H23" s="204"/>
    </row>
    <row r="24" spans="1:9" ht="12.75" customHeight="1">
      <c r="A24" s="2" t="s">
        <v>106</v>
      </c>
      <c r="B24" s="6">
        <v>1</v>
      </c>
      <c r="C24" s="6">
        <v>1</v>
      </c>
      <c r="D24" s="17" t="s">
        <v>41</v>
      </c>
      <c r="E24" s="193"/>
      <c r="F24" s="193"/>
    </row>
    <row r="25" spans="1:9">
      <c r="A25" s="2" t="s">
        <v>107</v>
      </c>
      <c r="B25" s="6">
        <v>78</v>
      </c>
      <c r="C25" s="6">
        <v>32</v>
      </c>
      <c r="D25" s="82" t="s">
        <v>142</v>
      </c>
      <c r="E25" s="194">
        <f>SUM(E26:E27)</f>
        <v>6967</v>
      </c>
      <c r="F25" s="194">
        <f>SUM(F26:F27)</f>
        <v>4511</v>
      </c>
      <c r="G25" s="204"/>
    </row>
    <row r="26" spans="1:9" ht="12.75" customHeight="1">
      <c r="A26" s="169" t="s">
        <v>30</v>
      </c>
      <c r="B26" s="170">
        <f>SUM(B22:B25)</f>
        <v>192</v>
      </c>
      <c r="C26" s="170">
        <f>SUM(C22:C25)</f>
        <v>100</v>
      </c>
      <c r="D26" s="124" t="s">
        <v>143</v>
      </c>
      <c r="E26" s="193">
        <v>7076</v>
      </c>
      <c r="F26" s="193">
        <v>4583</v>
      </c>
      <c r="H26" s="153"/>
    </row>
    <row r="27" spans="1:9" ht="12.75" customHeight="1">
      <c r="A27" s="1" t="s">
        <v>250</v>
      </c>
      <c r="B27" s="15"/>
      <c r="C27" s="15"/>
      <c r="D27" s="124" t="s">
        <v>144</v>
      </c>
      <c r="E27" s="193">
        <v>-109</v>
      </c>
      <c r="F27" s="193">
        <v>-72</v>
      </c>
      <c r="G27" s="204"/>
      <c r="H27" s="204"/>
    </row>
    <row r="28" spans="1:9" ht="12.75" customHeight="1">
      <c r="A28" s="2" t="s">
        <v>226</v>
      </c>
      <c r="B28" s="6">
        <f>SUM(B29:B32)</f>
        <v>1563</v>
      </c>
      <c r="C28" s="6">
        <f>SUM(C29:C32)</f>
        <v>1563</v>
      </c>
      <c r="D28" s="82" t="s">
        <v>223</v>
      </c>
      <c r="E28" s="194">
        <v>2397</v>
      </c>
      <c r="F28" s="194">
        <v>3675</v>
      </c>
      <c r="G28" s="204"/>
      <c r="H28" s="153"/>
    </row>
    <row r="29" spans="1:9" ht="12.75" customHeight="1">
      <c r="A29" s="9" t="s">
        <v>227</v>
      </c>
      <c r="B29" s="106"/>
      <c r="C29" s="106"/>
      <c r="D29" s="171" t="s">
        <v>145</v>
      </c>
      <c r="E29" s="195">
        <f>E25+E28</f>
        <v>9364</v>
      </c>
      <c r="F29" s="170">
        <f>F25+F28</f>
        <v>8186</v>
      </c>
      <c r="G29" s="204"/>
      <c r="I29" s="204"/>
    </row>
    <row r="30" spans="1:9" ht="12.75" customHeight="1">
      <c r="A30" s="9" t="s">
        <v>228</v>
      </c>
      <c r="B30" s="207"/>
      <c r="C30" s="207"/>
      <c r="D30" s="116" t="s">
        <v>254</v>
      </c>
      <c r="E30" s="196"/>
      <c r="F30" s="196"/>
      <c r="G30" s="204"/>
    </row>
    <row r="31" spans="1:9" ht="12.75" customHeight="1">
      <c r="A31" s="9" t="s">
        <v>229</v>
      </c>
      <c r="B31" s="106"/>
      <c r="C31" s="106"/>
      <c r="D31" s="118" t="s">
        <v>221</v>
      </c>
      <c r="E31" s="196">
        <v>27072</v>
      </c>
      <c r="F31" s="196">
        <v>27075</v>
      </c>
      <c r="G31" s="204"/>
    </row>
    <row r="32" spans="1:9" ht="12.75" customHeight="1">
      <c r="A32" s="9" t="s">
        <v>230</v>
      </c>
      <c r="B32" s="106">
        <v>1563</v>
      </c>
      <c r="C32" s="106">
        <v>1563</v>
      </c>
      <c r="D32" s="118" t="s">
        <v>222</v>
      </c>
      <c r="E32" s="117">
        <v>14404</v>
      </c>
      <c r="F32" s="117">
        <v>13404</v>
      </c>
      <c r="G32" s="204"/>
    </row>
    <row r="33" spans="1:9" ht="12.75" customHeight="1">
      <c r="A33" s="2" t="s">
        <v>108</v>
      </c>
      <c r="B33" s="6">
        <v>65</v>
      </c>
      <c r="C33" s="6">
        <v>67</v>
      </c>
      <c r="D33" s="118" t="s">
        <v>256</v>
      </c>
      <c r="E33" s="196"/>
      <c r="F33" s="196"/>
    </row>
    <row r="34" spans="1:9" ht="12.75" customHeight="1">
      <c r="A34" s="3" t="s">
        <v>109</v>
      </c>
      <c r="B34" s="15"/>
      <c r="C34" s="15"/>
      <c r="D34" s="118" t="s">
        <v>255</v>
      </c>
      <c r="E34" s="196">
        <v>9046</v>
      </c>
      <c r="F34" s="196">
        <v>9046</v>
      </c>
      <c r="G34" s="204"/>
      <c r="I34" s="204"/>
    </row>
    <row r="35" spans="1:9" ht="15" customHeight="1">
      <c r="A35" s="2" t="s">
        <v>231</v>
      </c>
      <c r="B35" s="15">
        <f>SUM(B36:B38)</f>
        <v>1863</v>
      </c>
      <c r="C35" s="15">
        <f>SUM(C36:C38)</f>
        <v>1734</v>
      </c>
      <c r="D35" s="119" t="s">
        <v>257</v>
      </c>
      <c r="E35" s="196">
        <f>SUM(E36:E38)</f>
        <v>5358</v>
      </c>
      <c r="F35" s="196">
        <f>SUM(F36:F38)</f>
        <v>4358</v>
      </c>
      <c r="G35" s="204"/>
      <c r="I35" s="204"/>
    </row>
    <row r="36" spans="1:9" ht="12.75" customHeight="1">
      <c r="A36" s="9" t="s">
        <v>232</v>
      </c>
      <c r="B36" s="15"/>
      <c r="C36" s="15"/>
      <c r="D36" s="120" t="s">
        <v>258</v>
      </c>
      <c r="E36" s="196">
        <v>2791</v>
      </c>
      <c r="F36" s="196">
        <v>1687</v>
      </c>
      <c r="G36" s="204"/>
    </row>
    <row r="37" spans="1:9" ht="12.75" customHeight="1">
      <c r="A37" s="9" t="s">
        <v>233</v>
      </c>
      <c r="B37" s="15"/>
      <c r="C37" s="15"/>
      <c r="D37" s="120" t="s">
        <v>259</v>
      </c>
      <c r="E37" s="196"/>
      <c r="F37" s="196"/>
    </row>
    <row r="38" spans="1:9" ht="12.75" customHeight="1">
      <c r="A38" s="9" t="s">
        <v>234</v>
      </c>
      <c r="B38" s="15">
        <f>807+927+129</f>
        <v>1863</v>
      </c>
      <c r="C38" s="15">
        <f>807+927</f>
        <v>1734</v>
      </c>
      <c r="D38" s="118" t="s">
        <v>260</v>
      </c>
      <c r="E38" s="196">
        <v>2567</v>
      </c>
      <c r="F38" s="196">
        <v>2671</v>
      </c>
      <c r="G38" s="204"/>
    </row>
    <row r="39" spans="1:9" ht="12.75" customHeight="1">
      <c r="A39" s="169" t="s">
        <v>31</v>
      </c>
      <c r="B39" s="170">
        <f>SUM(B29:B38)-B36-B38</f>
        <v>3491</v>
      </c>
      <c r="C39" s="170">
        <f>SUM(C29:C38)-C36-C38</f>
        <v>3364</v>
      </c>
      <c r="D39" s="120" t="s">
        <v>224</v>
      </c>
      <c r="E39" s="196">
        <f>E40+E41</f>
        <v>18045</v>
      </c>
      <c r="F39" s="196">
        <f>F40+F41</f>
        <v>10723</v>
      </c>
      <c r="G39" s="204"/>
      <c r="I39" s="204"/>
    </row>
    <row r="40" spans="1:9" ht="12.75" customHeight="1">
      <c r="A40" s="4" t="s">
        <v>110</v>
      </c>
      <c r="B40" s="15"/>
      <c r="C40" s="15"/>
      <c r="D40" s="118" t="s">
        <v>143</v>
      </c>
      <c r="E40" s="196">
        <v>18054</v>
      </c>
      <c r="F40" s="196">
        <v>10848</v>
      </c>
      <c r="G40" s="204"/>
    </row>
    <row r="41" spans="1:9" ht="12.75" customHeight="1">
      <c r="A41" s="3" t="s">
        <v>111</v>
      </c>
      <c r="B41" s="15"/>
      <c r="C41" s="15"/>
      <c r="D41" s="118" t="s">
        <v>144</v>
      </c>
      <c r="E41" s="196">
        <v>-9</v>
      </c>
      <c r="F41" s="196">
        <v>-125</v>
      </c>
      <c r="G41" s="204"/>
    </row>
    <row r="42" spans="1:9" ht="12.75" customHeight="1">
      <c r="A42" s="3" t="s">
        <v>112</v>
      </c>
      <c r="B42" s="15">
        <v>-708</v>
      </c>
      <c r="C42" s="15">
        <v>-278</v>
      </c>
      <c r="D42" s="120" t="s">
        <v>225</v>
      </c>
      <c r="E42" s="196">
        <v>7959</v>
      </c>
      <c r="F42" s="196">
        <v>13307</v>
      </c>
      <c r="G42" s="204"/>
    </row>
    <row r="43" spans="1:9" ht="12.75" customHeight="1">
      <c r="A43" s="169" t="s">
        <v>113</v>
      </c>
      <c r="B43" s="170">
        <f>SUM(B41:B42)</f>
        <v>-708</v>
      </c>
      <c r="C43" s="170">
        <f>SUM(C41:C42)</f>
        <v>-278</v>
      </c>
      <c r="D43" s="171" t="s">
        <v>261</v>
      </c>
      <c r="E43" s="195">
        <f>E31+E32+E39+E42</f>
        <v>67480</v>
      </c>
      <c r="F43" s="170">
        <f>F31+F32+F39+F42</f>
        <v>64509</v>
      </c>
      <c r="G43" s="204"/>
      <c r="I43" s="204"/>
    </row>
    <row r="44" spans="1:9" ht="12.75" customHeight="1">
      <c r="A44" s="1" t="s">
        <v>33</v>
      </c>
      <c r="B44" s="15">
        <v>0</v>
      </c>
      <c r="C44" s="15">
        <v>0</v>
      </c>
      <c r="D44" s="172" t="s">
        <v>34</v>
      </c>
      <c r="E44" s="197">
        <f>E15+E23+E29+E43</f>
        <v>104443</v>
      </c>
      <c r="F44" s="173">
        <f>F15+F23+F29+F43</f>
        <v>99817</v>
      </c>
      <c r="G44" s="204"/>
      <c r="I44" s="204"/>
    </row>
    <row r="45" spans="1:9" ht="12.75" customHeight="1">
      <c r="A45" s="1" t="s">
        <v>266</v>
      </c>
      <c r="B45" s="15">
        <v>66</v>
      </c>
      <c r="C45" s="15">
        <v>74</v>
      </c>
      <c r="D45" s="83"/>
      <c r="E45" s="198"/>
      <c r="F45" s="11"/>
      <c r="I45" s="204"/>
    </row>
    <row r="46" spans="1:9" ht="12.75" customHeight="1">
      <c r="A46" s="174" t="s">
        <v>34</v>
      </c>
      <c r="B46" s="173">
        <f>B20+B26+B39+B43+B44+B45</f>
        <v>56287</v>
      </c>
      <c r="C46" s="173">
        <f>C20+C26+C39+C43+C44+C45</f>
        <v>58061</v>
      </c>
      <c r="D46" s="84" t="s">
        <v>42</v>
      </c>
      <c r="E46" s="193"/>
      <c r="F46" s="15"/>
    </row>
    <row r="47" spans="1:9" ht="12.75" customHeight="1">
      <c r="A47" s="85" t="s">
        <v>114</v>
      </c>
      <c r="B47" s="11"/>
      <c r="C47" s="11"/>
      <c r="D47" s="17" t="s">
        <v>4</v>
      </c>
      <c r="E47" s="198"/>
      <c r="F47" s="11"/>
    </row>
    <row r="48" spans="1:9" ht="12.75" customHeight="1">
      <c r="A48" s="1" t="s">
        <v>35</v>
      </c>
      <c r="B48" s="15"/>
      <c r="C48" s="15"/>
      <c r="D48" s="82" t="s">
        <v>146</v>
      </c>
      <c r="E48" s="194"/>
      <c r="F48" s="194"/>
    </row>
    <row r="49" spans="1:6" ht="12.75" customHeight="1">
      <c r="A49" s="2" t="s">
        <v>115</v>
      </c>
      <c r="B49" s="14">
        <v>10351</v>
      </c>
      <c r="C49" s="14">
        <v>11210</v>
      </c>
      <c r="D49" s="82" t="s">
        <v>147</v>
      </c>
      <c r="E49" s="194">
        <v>4472</v>
      </c>
      <c r="F49" s="194">
        <v>3184</v>
      </c>
    </row>
    <row r="50" spans="1:6" ht="12.75" customHeight="1">
      <c r="A50" s="2" t="s">
        <v>116</v>
      </c>
      <c r="B50" s="14">
        <v>3573</v>
      </c>
      <c r="C50" s="14">
        <v>4810</v>
      </c>
      <c r="D50" s="18" t="s">
        <v>148</v>
      </c>
      <c r="E50" s="194"/>
      <c r="F50" s="194"/>
    </row>
    <row r="51" spans="1:6" ht="15" customHeight="1">
      <c r="A51" s="2" t="s">
        <v>117</v>
      </c>
      <c r="B51" s="14">
        <v>128</v>
      </c>
      <c r="C51" s="14">
        <v>119</v>
      </c>
      <c r="D51" s="19" t="s">
        <v>149</v>
      </c>
      <c r="E51" s="194">
        <v>205</v>
      </c>
      <c r="F51" s="194">
        <v>47</v>
      </c>
    </row>
    <row r="52" spans="1:6" ht="12.75" customHeight="1">
      <c r="A52" s="151" t="s">
        <v>118</v>
      </c>
      <c r="B52" s="14"/>
      <c r="C52" s="14"/>
      <c r="D52" s="19" t="s">
        <v>150</v>
      </c>
      <c r="E52" s="194"/>
      <c r="F52" s="194"/>
    </row>
    <row r="53" spans="1:6" ht="12.75" customHeight="1">
      <c r="A53" s="151" t="s">
        <v>119</v>
      </c>
      <c r="B53" s="14"/>
      <c r="C53" s="14"/>
      <c r="D53" s="19" t="s">
        <v>151</v>
      </c>
      <c r="E53" s="194">
        <v>1323</v>
      </c>
      <c r="F53" s="194">
        <v>1323</v>
      </c>
    </row>
    <row r="54" spans="1:6" ht="12.75" customHeight="1">
      <c r="A54" s="2" t="s">
        <v>120</v>
      </c>
      <c r="B54" s="14">
        <v>6213</v>
      </c>
      <c r="C54" s="14">
        <v>5422</v>
      </c>
      <c r="D54" s="19" t="s">
        <v>152</v>
      </c>
      <c r="E54" s="194">
        <f>394+55</f>
        <v>449</v>
      </c>
      <c r="F54" s="194">
        <v>357</v>
      </c>
    </row>
    <row r="55" spans="1:6" ht="12.75" customHeight="1">
      <c r="A55" s="2" t="s">
        <v>121</v>
      </c>
      <c r="B55" s="6">
        <v>60</v>
      </c>
      <c r="C55" s="6"/>
      <c r="D55" s="175" t="s">
        <v>3</v>
      </c>
      <c r="E55" s="195">
        <f>SUM(E48:E54)</f>
        <v>6449</v>
      </c>
      <c r="F55" s="170">
        <f>SUM(F48:F54)</f>
        <v>4911</v>
      </c>
    </row>
    <row r="56" spans="1:6" ht="12.75" customHeight="1">
      <c r="A56" s="169" t="s">
        <v>3</v>
      </c>
      <c r="B56" s="170">
        <f>SUM(B49:B55)</f>
        <v>20325</v>
      </c>
      <c r="C56" s="170">
        <f>SUM(C49:C55)</f>
        <v>21561</v>
      </c>
      <c r="D56" s="17" t="s">
        <v>43</v>
      </c>
      <c r="E56" s="194"/>
      <c r="F56" s="6"/>
    </row>
    <row r="57" spans="1:6" ht="12.75" customHeight="1">
      <c r="A57" s="1" t="s">
        <v>8</v>
      </c>
      <c r="B57" s="15"/>
      <c r="C57" s="15"/>
      <c r="D57" s="172" t="s">
        <v>5</v>
      </c>
      <c r="E57" s="197">
        <f>E55+E56</f>
        <v>6449</v>
      </c>
      <c r="F57" s="173">
        <f>F55+F56</f>
        <v>4911</v>
      </c>
    </row>
    <row r="58" spans="1:6" ht="12.75" customHeight="1">
      <c r="A58" s="2" t="s">
        <v>122</v>
      </c>
      <c r="B58" s="6"/>
      <c r="C58" s="6" t="s">
        <v>272</v>
      </c>
      <c r="D58" s="84" t="s">
        <v>6</v>
      </c>
      <c r="E58" s="194"/>
      <c r="F58" s="6"/>
    </row>
    <row r="59" spans="1:6" ht="12.75" customHeight="1">
      <c r="A59" s="2" t="s">
        <v>123</v>
      </c>
      <c r="B59" s="14">
        <f>2121+30351+1045</f>
        <v>33517</v>
      </c>
      <c r="C59" s="14">
        <f>24237+1379+728</f>
        <v>26344</v>
      </c>
      <c r="D59" s="17" t="s">
        <v>7</v>
      </c>
      <c r="E59" s="193"/>
      <c r="F59" s="15"/>
    </row>
    <row r="60" spans="1:6" ht="12.75" customHeight="1">
      <c r="A60" s="2" t="s">
        <v>124</v>
      </c>
      <c r="B60" s="206"/>
      <c r="C60" s="206">
        <v>34</v>
      </c>
      <c r="D60" s="82" t="s">
        <v>146</v>
      </c>
      <c r="E60" s="199"/>
      <c r="F60" s="15"/>
    </row>
    <row r="61" spans="1:6" ht="12.75" customHeight="1">
      <c r="A61" s="2" t="s">
        <v>125</v>
      </c>
      <c r="B61" s="14">
        <v>440</v>
      </c>
      <c r="C61" s="14">
        <v>204</v>
      </c>
      <c r="D61" s="82" t="s">
        <v>161</v>
      </c>
      <c r="E61" s="196">
        <v>7675</v>
      </c>
      <c r="F61" s="196">
        <v>9430</v>
      </c>
    </row>
    <row r="62" spans="1:6" ht="12.75" customHeight="1">
      <c r="A62" s="2" t="s">
        <v>126</v>
      </c>
      <c r="B62" s="14">
        <v>2955</v>
      </c>
      <c r="C62" s="14">
        <v>2464</v>
      </c>
      <c r="D62" s="18" t="s">
        <v>148</v>
      </c>
      <c r="E62" s="196"/>
      <c r="F62" s="196"/>
    </row>
    <row r="63" spans="1:6" ht="12.75" customHeight="1">
      <c r="A63" s="2" t="s">
        <v>127</v>
      </c>
      <c r="B63" s="6">
        <v>263</v>
      </c>
      <c r="C63" s="6">
        <v>246</v>
      </c>
      <c r="D63" s="19" t="s">
        <v>153</v>
      </c>
      <c r="E63" s="196">
        <f>3152+8112+283</f>
        <v>11547</v>
      </c>
      <c r="F63" s="196">
        <f>8996+59+196+1</f>
        <v>9252</v>
      </c>
    </row>
    <row r="64" spans="1:6" ht="12.75" customHeight="1">
      <c r="A64" s="169" t="s">
        <v>30</v>
      </c>
      <c r="B64" s="173">
        <f>SUM(B58:B63)</f>
        <v>37175</v>
      </c>
      <c r="C64" s="173">
        <f>SUM(C58:C63)</f>
        <v>29292</v>
      </c>
      <c r="D64" s="19" t="s">
        <v>154</v>
      </c>
      <c r="E64" s="196">
        <v>201</v>
      </c>
      <c r="F64" s="196">
        <v>552</v>
      </c>
    </row>
    <row r="65" spans="1:8" ht="12.75" customHeight="1">
      <c r="A65" s="1" t="s">
        <v>251</v>
      </c>
      <c r="B65" s="15"/>
      <c r="C65" s="15"/>
      <c r="D65" s="19" t="s">
        <v>155</v>
      </c>
      <c r="E65" s="196">
        <v>1908</v>
      </c>
      <c r="F65" s="196">
        <v>2351</v>
      </c>
    </row>
    <row r="66" spans="1:8">
      <c r="A66" s="2" t="s">
        <v>128</v>
      </c>
      <c r="B66" s="6"/>
      <c r="C66" s="6"/>
      <c r="D66" s="19" t="s">
        <v>156</v>
      </c>
      <c r="E66" s="196">
        <v>516</v>
      </c>
      <c r="F66" s="196">
        <v>682</v>
      </c>
    </row>
    <row r="67" spans="1:8" ht="12.75" customHeight="1">
      <c r="A67" s="2" t="s">
        <v>129</v>
      </c>
      <c r="B67" s="6"/>
      <c r="C67" s="6"/>
      <c r="D67" s="19" t="s">
        <v>157</v>
      </c>
      <c r="E67" s="196">
        <v>200</v>
      </c>
      <c r="F67" s="196">
        <v>882</v>
      </c>
    </row>
    <row r="68" spans="1:8" ht="12.75" customHeight="1">
      <c r="A68" s="2" t="s">
        <v>130</v>
      </c>
      <c r="B68" s="6"/>
      <c r="C68" s="6"/>
      <c r="D68" s="19" t="s">
        <v>158</v>
      </c>
      <c r="E68" s="194">
        <v>345</v>
      </c>
      <c r="F68" s="194">
        <v>275</v>
      </c>
    </row>
    <row r="69" spans="1:8" ht="12.75" customHeight="1">
      <c r="A69" s="2" t="s">
        <v>131</v>
      </c>
      <c r="B69" s="6"/>
      <c r="C69" s="6"/>
      <c r="D69" s="19" t="s">
        <v>159</v>
      </c>
      <c r="E69" s="194">
        <v>8</v>
      </c>
      <c r="F69" s="194">
        <v>8</v>
      </c>
    </row>
    <row r="70" spans="1:8" ht="12.75" customHeight="1">
      <c r="A70" s="2" t="s">
        <v>132</v>
      </c>
      <c r="B70" s="6">
        <v>252</v>
      </c>
      <c r="C70" s="6">
        <v>321</v>
      </c>
      <c r="D70" s="175" t="s">
        <v>3</v>
      </c>
      <c r="E70" s="195">
        <f>SUM(E60:E69)</f>
        <v>22400</v>
      </c>
      <c r="F70" s="170">
        <f>SUM(F60:F69)</f>
        <v>23432</v>
      </c>
    </row>
    <row r="71" spans="1:8" ht="12.75" customHeight="1">
      <c r="A71" s="169" t="s">
        <v>31</v>
      </c>
      <c r="B71" s="170">
        <f>SUM(B66:B70)</f>
        <v>252</v>
      </c>
      <c r="C71" s="170">
        <f>SUM(C66:C70)</f>
        <v>321</v>
      </c>
      <c r="D71" s="17" t="s">
        <v>43</v>
      </c>
      <c r="E71" s="194"/>
      <c r="F71" s="6"/>
    </row>
    <row r="72" spans="1:8" ht="12.75" customHeight="1">
      <c r="A72" s="1" t="s">
        <v>10</v>
      </c>
      <c r="B72" s="15"/>
      <c r="C72" s="15"/>
      <c r="D72" s="172" t="s">
        <v>9</v>
      </c>
      <c r="E72" s="197">
        <f>E70+E71</f>
        <v>22400</v>
      </c>
      <c r="F72" s="173">
        <f>F70+F71</f>
        <v>23432</v>
      </c>
    </row>
    <row r="73" spans="1:8" ht="12.75" customHeight="1">
      <c r="A73" s="2" t="s">
        <v>133</v>
      </c>
      <c r="B73" s="6">
        <v>28</v>
      </c>
      <c r="C73" s="6">
        <v>20</v>
      </c>
      <c r="D73" s="19"/>
      <c r="E73" s="194"/>
      <c r="F73" s="6"/>
    </row>
    <row r="74" spans="1:8" ht="12.75" customHeight="1">
      <c r="A74" s="2" t="s">
        <v>134</v>
      </c>
      <c r="B74" s="6">
        <v>7151</v>
      </c>
      <c r="C74" s="6">
        <v>7751</v>
      </c>
      <c r="D74" s="19"/>
      <c r="E74" s="194"/>
      <c r="F74" s="6"/>
    </row>
    <row r="75" spans="1:8" ht="12.75" customHeight="1">
      <c r="A75" s="2" t="s">
        <v>265</v>
      </c>
      <c r="B75" s="117">
        <v>11925</v>
      </c>
      <c r="C75" s="117">
        <v>11046</v>
      </c>
      <c r="D75" s="19"/>
      <c r="E75" s="194"/>
      <c r="F75" s="6"/>
    </row>
    <row r="76" spans="1:8" ht="12.75" customHeight="1">
      <c r="A76" s="2" t="s">
        <v>135</v>
      </c>
      <c r="B76" s="6">
        <v>6</v>
      </c>
      <c r="C76" s="6"/>
      <c r="D76" s="19"/>
      <c r="E76" s="194"/>
      <c r="F76" s="6"/>
    </row>
    <row r="77" spans="1:8" ht="12.75" customHeight="1">
      <c r="A77" s="169" t="s">
        <v>32</v>
      </c>
      <c r="B77" s="170">
        <f>SUM(B73:B76)</f>
        <v>19110</v>
      </c>
      <c r="C77" s="170">
        <f>SUM(C73:C76)</f>
        <v>18817</v>
      </c>
      <c r="D77" s="19"/>
      <c r="E77" s="194"/>
      <c r="F77" s="6"/>
    </row>
    <row r="78" spans="1:8" ht="12.75" customHeight="1">
      <c r="A78" s="1" t="s">
        <v>11</v>
      </c>
      <c r="B78" s="10">
        <v>143</v>
      </c>
      <c r="C78" s="10">
        <v>108</v>
      </c>
      <c r="D78" s="19"/>
      <c r="E78" s="194"/>
      <c r="F78" s="6"/>
    </row>
    <row r="79" spans="1:8" ht="12.75" customHeight="1" thickBot="1">
      <c r="A79" s="99" t="s">
        <v>5</v>
      </c>
      <c r="B79" s="100">
        <f>B56+B64+B71+B77+B78</f>
        <v>77005</v>
      </c>
      <c r="C79" s="100">
        <f>C56+C64+C71+C77+C78</f>
        <v>70099</v>
      </c>
      <c r="D79" s="95"/>
      <c r="E79" s="200"/>
      <c r="F79" s="96"/>
    </row>
    <row r="80" spans="1:8" ht="12.75" customHeight="1" thickBot="1">
      <c r="A80" s="176" t="s">
        <v>36</v>
      </c>
      <c r="B80" s="177">
        <f>B46+B79</f>
        <v>133292</v>
      </c>
      <c r="C80" s="177">
        <f>C46+C79</f>
        <v>128160</v>
      </c>
      <c r="D80" s="178" t="s">
        <v>44</v>
      </c>
      <c r="E80" s="201">
        <f>E44+E57+E72</f>
        <v>133292</v>
      </c>
      <c r="F80" s="177">
        <f>F44+F57+F72</f>
        <v>128160</v>
      </c>
      <c r="H80" s="153"/>
    </row>
    <row r="81" spans="1:6" ht="12.75" customHeight="1" thickBot="1">
      <c r="A81" s="97" t="s">
        <v>136</v>
      </c>
      <c r="B81" s="101"/>
      <c r="C81" s="101"/>
      <c r="D81" s="97" t="s">
        <v>160</v>
      </c>
      <c r="E81" s="202"/>
      <c r="F81" s="98"/>
    </row>
    <row r="82" spans="1:6">
      <c r="A82" s="75"/>
      <c r="B82" s="75"/>
      <c r="C82" s="75"/>
      <c r="D82" s="75"/>
      <c r="E82" s="189"/>
      <c r="F82" s="148"/>
    </row>
    <row r="83" spans="1:6">
      <c r="A83" s="229" t="s">
        <v>275</v>
      </c>
      <c r="B83" s="229"/>
      <c r="C83" s="229"/>
      <c r="D83" s="229"/>
      <c r="E83" s="229"/>
      <c r="F83" s="229"/>
    </row>
    <row r="84" spans="1:6">
      <c r="A84" s="73"/>
      <c r="B84" s="73"/>
      <c r="C84" s="86"/>
      <c r="D84" s="86"/>
      <c r="F84" s="152"/>
    </row>
    <row r="85" spans="1:6">
      <c r="E85" s="188">
        <f>B80-E80</f>
        <v>0</v>
      </c>
      <c r="F85" s="188">
        <f>C80-F80</f>
        <v>0</v>
      </c>
    </row>
    <row r="86" spans="1:6">
      <c r="B86" s="205"/>
    </row>
    <row r="87" spans="1:6">
      <c r="B87" s="205"/>
    </row>
    <row r="88" spans="1:6">
      <c r="B88" s="205"/>
    </row>
    <row r="89" spans="1:6">
      <c r="B89" s="205"/>
      <c r="C89" s="205"/>
    </row>
    <row r="90" spans="1:6">
      <c r="B90" s="87"/>
      <c r="C90" s="87"/>
      <c r="F90" s="153"/>
    </row>
    <row r="92" spans="1:6">
      <c r="B92" s="205"/>
    </row>
  </sheetData>
  <mergeCells count="10">
    <mergeCell ref="A83:F83"/>
    <mergeCell ref="A2:F2"/>
    <mergeCell ref="A4:F4"/>
    <mergeCell ref="E7:F7"/>
    <mergeCell ref="D6:F6"/>
    <mergeCell ref="A6:C6"/>
    <mergeCell ref="B7:C7"/>
    <mergeCell ref="A7:A8"/>
    <mergeCell ref="D7:D8"/>
    <mergeCell ref="A3:F3"/>
  </mergeCells>
  <phoneticPr fontId="0" type="noConversion"/>
  <printOptions horizontalCentered="1"/>
  <pageMargins left="0.55118110236220474" right="0.35433070866141736" top="0.15748031496062992" bottom="0.23622047244094491" header="0.15748031496062992" footer="0.15748031496062992"/>
  <pageSetup paperSize="9" scale="71" orientation="portrait" r:id="rId1"/>
  <headerFooter alignWithMargins="0"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F49"/>
  <sheetViews>
    <sheetView topLeftCell="A30" workbookViewId="0">
      <selection activeCell="C45" sqref="C45"/>
    </sheetView>
  </sheetViews>
  <sheetFormatPr defaultColWidth="9.28515625" defaultRowHeight="12.75"/>
  <cols>
    <col min="1" max="1" width="58.7109375" style="109" customWidth="1"/>
    <col min="2" max="3" width="9.140625" style="71" customWidth="1"/>
    <col min="4" max="4" width="53.140625" style="109" customWidth="1"/>
    <col min="5" max="5" width="9" style="71" customWidth="1"/>
    <col min="6" max="6" width="10" style="71" customWidth="1"/>
    <col min="7" max="16384" width="9.28515625" style="71"/>
  </cols>
  <sheetData>
    <row r="1" spans="1:6">
      <c r="A1" s="134" t="s">
        <v>220</v>
      </c>
      <c r="B1" s="134"/>
      <c r="C1" s="134"/>
      <c r="D1" s="134"/>
      <c r="E1" s="107"/>
      <c r="F1" s="107"/>
    </row>
    <row r="2" spans="1:6">
      <c r="A2" s="134" t="s">
        <v>12</v>
      </c>
      <c r="B2" s="134"/>
      <c r="C2" s="134"/>
      <c r="D2" s="134"/>
      <c r="E2" s="107"/>
      <c r="F2" s="107"/>
    </row>
    <row r="3" spans="1:6">
      <c r="A3" s="135" t="s">
        <v>263</v>
      </c>
      <c r="B3" s="135"/>
      <c r="C3" s="135"/>
      <c r="D3" s="135"/>
      <c r="E3" s="108"/>
      <c r="F3" s="108"/>
    </row>
    <row r="4" spans="1:6">
      <c r="A4" s="136" t="str">
        <f>БАЛАНС!A4</f>
        <v>01.01.2012 - 30.06.2012 г.</v>
      </c>
      <c r="B4" s="136"/>
      <c r="C4" s="136"/>
      <c r="D4" s="136"/>
      <c r="E4" s="108"/>
      <c r="F4" s="108"/>
    </row>
    <row r="5" spans="1:6" ht="3.75" customHeight="1" thickBot="1">
      <c r="A5" s="62"/>
    </row>
    <row r="6" spans="1:6" s="64" customFormat="1">
      <c r="A6" s="132" t="s">
        <v>13</v>
      </c>
      <c r="B6" s="63" t="s">
        <v>14</v>
      </c>
      <c r="C6" s="125"/>
      <c r="D6" s="132" t="s">
        <v>15</v>
      </c>
      <c r="E6" s="63" t="s">
        <v>14</v>
      </c>
      <c r="F6" s="125"/>
    </row>
    <row r="7" spans="1:6" s="64" customFormat="1" ht="25.5">
      <c r="A7" s="133"/>
      <c r="B7" s="65" t="s">
        <v>1</v>
      </c>
      <c r="C7" s="126" t="s">
        <v>16</v>
      </c>
      <c r="D7" s="133"/>
      <c r="E7" s="65" t="s">
        <v>1</v>
      </c>
      <c r="F7" s="128" t="s">
        <v>16</v>
      </c>
    </row>
    <row r="8" spans="1:6" s="112" customFormat="1" ht="9.75" thickBot="1">
      <c r="A8" s="110" t="s">
        <v>2</v>
      </c>
      <c r="B8" s="111">
        <v>1</v>
      </c>
      <c r="C8" s="111">
        <v>2</v>
      </c>
      <c r="D8" s="110" t="s">
        <v>2</v>
      </c>
      <c r="E8" s="111">
        <v>1</v>
      </c>
      <c r="F8" s="129">
        <v>2</v>
      </c>
    </row>
    <row r="9" spans="1:6">
      <c r="A9" s="137" t="s">
        <v>47</v>
      </c>
      <c r="B9" s="138"/>
      <c r="C9" s="138"/>
      <c r="D9" s="139" t="s">
        <v>54</v>
      </c>
      <c r="E9" s="140"/>
      <c r="F9" s="140"/>
    </row>
    <row r="10" spans="1:6" ht="13.5">
      <c r="A10" s="141" t="s">
        <v>49</v>
      </c>
      <c r="B10" s="113"/>
      <c r="C10" s="113"/>
      <c r="D10" s="5" t="s">
        <v>55</v>
      </c>
      <c r="E10" s="8"/>
      <c r="F10" s="8"/>
    </row>
    <row r="11" spans="1:6">
      <c r="A11" s="142" t="s">
        <v>163</v>
      </c>
      <c r="B11" s="8">
        <v>55146</v>
      </c>
      <c r="C11" s="8">
        <v>54511</v>
      </c>
      <c r="D11" s="66" t="s">
        <v>183</v>
      </c>
      <c r="E11" s="8">
        <v>88688</v>
      </c>
      <c r="F11" s="8">
        <v>86036</v>
      </c>
    </row>
    <row r="12" spans="1:6">
      <c r="A12" s="142" t="s">
        <v>162</v>
      </c>
      <c r="B12" s="8">
        <v>5091</v>
      </c>
      <c r="C12" s="8">
        <v>5071</v>
      </c>
      <c r="D12" s="66" t="s">
        <v>184</v>
      </c>
      <c r="E12" s="8">
        <v>27</v>
      </c>
      <c r="F12" s="8">
        <v>50</v>
      </c>
    </row>
    <row r="13" spans="1:6">
      <c r="A13" s="142" t="s">
        <v>164</v>
      </c>
      <c r="B13" s="8">
        <v>4567</v>
      </c>
      <c r="C13" s="8">
        <v>4574</v>
      </c>
      <c r="D13" s="66" t="s">
        <v>185</v>
      </c>
      <c r="E13" s="8">
        <v>311</v>
      </c>
      <c r="F13" s="8">
        <v>254</v>
      </c>
    </row>
    <row r="14" spans="1:6">
      <c r="A14" s="142" t="s">
        <v>165</v>
      </c>
      <c r="B14" s="8">
        <v>11033</v>
      </c>
      <c r="C14" s="8">
        <v>10613</v>
      </c>
      <c r="D14" s="66" t="s">
        <v>242</v>
      </c>
      <c r="E14" s="8">
        <v>2279</v>
      </c>
      <c r="F14" s="8">
        <v>2250</v>
      </c>
    </row>
    <row r="15" spans="1:6" ht="13.5">
      <c r="A15" s="142" t="s">
        <v>166</v>
      </c>
      <c r="B15" s="8">
        <v>2280</v>
      </c>
      <c r="C15" s="8">
        <v>2168</v>
      </c>
      <c r="D15" s="160" t="s">
        <v>3</v>
      </c>
      <c r="E15" s="161">
        <f>SUM(E11:E14)</f>
        <v>91305</v>
      </c>
      <c r="F15" s="161">
        <f>SUM(F11:F14)</f>
        <v>88590</v>
      </c>
    </row>
    <row r="16" spans="1:6" ht="13.5">
      <c r="A16" s="142" t="s">
        <v>239</v>
      </c>
      <c r="B16" s="71">
        <v>357</v>
      </c>
      <c r="C16" s="209">
        <v>394</v>
      </c>
      <c r="D16" s="208" t="s">
        <v>186</v>
      </c>
      <c r="E16" s="7"/>
      <c r="F16" s="7"/>
    </row>
    <row r="17" spans="1:6">
      <c r="A17" s="143" t="s">
        <v>240</v>
      </c>
      <c r="B17" s="8"/>
      <c r="C17" s="8"/>
      <c r="D17" s="66" t="s">
        <v>187</v>
      </c>
      <c r="E17" s="8"/>
      <c r="F17" s="8"/>
    </row>
    <row r="18" spans="1:6" ht="13.5">
      <c r="A18" s="143" t="s">
        <v>241</v>
      </c>
      <c r="B18" s="8"/>
      <c r="C18" s="8"/>
      <c r="D18" s="16" t="s">
        <v>56</v>
      </c>
      <c r="E18" s="8"/>
      <c r="F18" s="8"/>
    </row>
    <row r="19" spans="1:6" ht="13.5">
      <c r="A19" s="162" t="s">
        <v>3</v>
      </c>
      <c r="B19" s="163">
        <f>SUM(B11:B16)</f>
        <v>78474</v>
      </c>
      <c r="C19" s="163">
        <f>SUM(C11:C16)</f>
        <v>77331</v>
      </c>
      <c r="D19" s="66" t="s">
        <v>188</v>
      </c>
      <c r="E19" s="8">
        <v>190</v>
      </c>
      <c r="F19" s="8">
        <v>108</v>
      </c>
    </row>
    <row r="20" spans="1:6" ht="13.5">
      <c r="A20" s="141" t="s">
        <v>48</v>
      </c>
      <c r="B20" s="8"/>
      <c r="C20" s="8"/>
      <c r="D20" s="66" t="s">
        <v>189</v>
      </c>
      <c r="E20" s="8"/>
      <c r="F20" s="8"/>
    </row>
    <row r="21" spans="1:6">
      <c r="A21" s="142" t="s">
        <v>167</v>
      </c>
      <c r="B21" s="209">
        <v>988</v>
      </c>
      <c r="C21" s="71">
        <v>868</v>
      </c>
      <c r="D21" s="66" t="s">
        <v>190</v>
      </c>
      <c r="E21" s="8"/>
      <c r="F21" s="8"/>
    </row>
    <row r="22" spans="1:6" ht="25.5">
      <c r="A22" s="142" t="s">
        <v>168</v>
      </c>
      <c r="B22" s="8"/>
      <c r="C22" s="8"/>
      <c r="D22" s="114" t="s">
        <v>191</v>
      </c>
      <c r="E22" s="12"/>
      <c r="F22" s="12"/>
    </row>
    <row r="23" spans="1:6" ht="25.5">
      <c r="A23" s="142" t="s">
        <v>169</v>
      </c>
      <c r="B23" s="209">
        <v>329</v>
      </c>
      <c r="C23" s="71">
        <v>-1247</v>
      </c>
      <c r="D23" s="66" t="s">
        <v>192</v>
      </c>
      <c r="E23" s="8">
        <v>30</v>
      </c>
      <c r="F23" s="8">
        <v>72</v>
      </c>
    </row>
    <row r="24" spans="1:6">
      <c r="A24" s="144" t="s">
        <v>170</v>
      </c>
      <c r="B24" s="7"/>
      <c r="C24" s="7"/>
      <c r="D24" s="115" t="s">
        <v>193</v>
      </c>
      <c r="E24" s="8">
        <v>91</v>
      </c>
      <c r="F24" s="8">
        <v>145</v>
      </c>
    </row>
    <row r="25" spans="1:6">
      <c r="A25" s="142" t="s">
        <v>171</v>
      </c>
      <c r="B25" s="8"/>
      <c r="C25" s="8"/>
      <c r="D25" s="66" t="s">
        <v>194</v>
      </c>
      <c r="E25" s="8"/>
      <c r="F25" s="8">
        <v>59</v>
      </c>
    </row>
    <row r="26" spans="1:6" ht="13.5">
      <c r="A26" s="162" t="s">
        <v>30</v>
      </c>
      <c r="B26" s="163">
        <f>SUM(B21:B25)</f>
        <v>1317</v>
      </c>
      <c r="C26" s="163">
        <f>SUM(C21:C25)</f>
        <v>-379</v>
      </c>
      <c r="D26" s="160" t="s">
        <v>31</v>
      </c>
      <c r="E26" s="163">
        <f>SUM(E19:E25)-E20-E22</f>
        <v>311</v>
      </c>
      <c r="F26" s="163">
        <f>SUM(F19:F25)-F20-F22</f>
        <v>384</v>
      </c>
    </row>
    <row r="27" spans="1:6" ht="13.5">
      <c r="A27" s="141" t="s">
        <v>50</v>
      </c>
      <c r="B27" s="7"/>
      <c r="C27" s="7"/>
      <c r="D27" s="67" t="s">
        <v>195</v>
      </c>
      <c r="E27" s="7">
        <f>E15+E26+E16</f>
        <v>91616</v>
      </c>
      <c r="F27" s="7">
        <f>F15+F26+F16</f>
        <v>88974</v>
      </c>
    </row>
    <row r="28" spans="1:6">
      <c r="A28" s="142" t="s">
        <v>172</v>
      </c>
      <c r="B28" s="8">
        <v>340</v>
      </c>
      <c r="C28" s="8">
        <v>302</v>
      </c>
      <c r="D28" s="67" t="s">
        <v>57</v>
      </c>
      <c r="E28" s="7"/>
      <c r="F28" s="7"/>
    </row>
    <row r="29" spans="1:6" ht="13.5">
      <c r="A29" s="142" t="s">
        <v>62</v>
      </c>
      <c r="B29" s="8"/>
      <c r="C29" s="8"/>
      <c r="D29" s="16" t="s">
        <v>196</v>
      </c>
      <c r="E29" s="12">
        <v>1</v>
      </c>
      <c r="F29" s="12">
        <v>4</v>
      </c>
    </row>
    <row r="30" spans="1:6" ht="13.5" customHeight="1">
      <c r="A30" s="142" t="s">
        <v>173</v>
      </c>
      <c r="B30" s="8">
        <v>66</v>
      </c>
      <c r="C30" s="8">
        <v>46</v>
      </c>
      <c r="D30" s="67"/>
      <c r="E30" s="8"/>
      <c r="F30" s="8"/>
    </row>
    <row r="31" spans="1:6">
      <c r="A31" s="142" t="s">
        <v>174</v>
      </c>
      <c r="B31" s="8">
        <v>132</v>
      </c>
      <c r="C31" s="8">
        <v>163</v>
      </c>
      <c r="D31" s="67"/>
      <c r="E31" s="8"/>
      <c r="F31" s="8"/>
    </row>
    <row r="32" spans="1:6">
      <c r="A32" s="142" t="s">
        <v>175</v>
      </c>
      <c r="B32" s="8">
        <v>64</v>
      </c>
      <c r="C32" s="8">
        <v>112</v>
      </c>
      <c r="D32" s="67"/>
      <c r="E32" s="8"/>
      <c r="F32" s="8"/>
    </row>
    <row r="33" spans="1:6" ht="13.5" customHeight="1">
      <c r="A33" s="162" t="s">
        <v>31</v>
      </c>
      <c r="B33" s="163">
        <f>SUM(B28:B32)</f>
        <v>602</v>
      </c>
      <c r="C33" s="163">
        <f>SUM(C28:C32)</f>
        <v>623</v>
      </c>
      <c r="D33" s="67"/>
      <c r="E33" s="8"/>
      <c r="F33" s="8"/>
    </row>
    <row r="34" spans="1:6">
      <c r="A34" s="145" t="s">
        <v>176</v>
      </c>
      <c r="B34" s="7">
        <f>B19+B26+B33</f>
        <v>80393</v>
      </c>
      <c r="C34" s="7">
        <f>C19+C26+C33</f>
        <v>77575</v>
      </c>
      <c r="D34" s="67"/>
      <c r="E34" s="8"/>
      <c r="F34" s="8"/>
    </row>
    <row r="35" spans="1:6">
      <c r="A35" s="145" t="s">
        <v>177</v>
      </c>
      <c r="B35" s="7">
        <f>E27-B34</f>
        <v>11223</v>
      </c>
      <c r="C35" s="7">
        <f>C38</f>
        <v>11403</v>
      </c>
      <c r="D35" s="67"/>
      <c r="E35" s="7"/>
      <c r="F35" s="7"/>
    </row>
    <row r="36" spans="1:6" ht="13.5">
      <c r="A36" s="141" t="s">
        <v>181</v>
      </c>
      <c r="B36" s="13"/>
      <c r="C36" s="13"/>
      <c r="D36" s="67"/>
      <c r="E36" s="7"/>
      <c r="F36" s="7"/>
    </row>
    <row r="37" spans="1:6">
      <c r="A37" s="165" t="s">
        <v>178</v>
      </c>
      <c r="B37" s="161">
        <f>B34+B36</f>
        <v>80393</v>
      </c>
      <c r="C37" s="161">
        <f>C34+C36</f>
        <v>77575</v>
      </c>
      <c r="D37" s="164" t="s">
        <v>58</v>
      </c>
      <c r="E37" s="161">
        <f>E27+E29</f>
        <v>91617</v>
      </c>
      <c r="F37" s="161">
        <f>F27+F29</f>
        <v>88978</v>
      </c>
    </row>
    <row r="38" spans="1:6">
      <c r="A38" s="165" t="s">
        <v>51</v>
      </c>
      <c r="B38" s="161">
        <f>MAX(E37-B37,0)</f>
        <v>11224</v>
      </c>
      <c r="C38" s="161">
        <f>MAX(F37-C37,0)</f>
        <v>11403</v>
      </c>
      <c r="D38" s="67" t="s">
        <v>59</v>
      </c>
      <c r="E38" s="7"/>
      <c r="F38" s="7"/>
    </row>
    <row r="39" spans="1:6" ht="13.5">
      <c r="A39" s="141" t="s">
        <v>182</v>
      </c>
      <c r="B39" s="7">
        <f>SUM(B40:B41)</f>
        <v>868</v>
      </c>
      <c r="C39" s="7">
        <f>SUM(C40:C41)</f>
        <v>889</v>
      </c>
      <c r="D39" s="67"/>
      <c r="E39" s="7"/>
      <c r="F39" s="7"/>
    </row>
    <row r="40" spans="1:6">
      <c r="A40" s="142" t="s">
        <v>179</v>
      </c>
      <c r="B40" s="7">
        <v>868</v>
      </c>
      <c r="C40" s="7">
        <v>889</v>
      </c>
      <c r="D40" s="68"/>
      <c r="E40" s="7"/>
      <c r="F40" s="7"/>
    </row>
    <row r="41" spans="1:6">
      <c r="A41" s="142" t="s">
        <v>180</v>
      </c>
      <c r="B41" s="7"/>
      <c r="C41" s="7"/>
      <c r="D41" s="67"/>
      <c r="E41" s="8"/>
      <c r="F41" s="8"/>
    </row>
    <row r="42" spans="1:6">
      <c r="A42" s="145" t="s">
        <v>52</v>
      </c>
      <c r="B42" s="7">
        <f>B38-B39</f>
        <v>10356</v>
      </c>
      <c r="C42" s="7">
        <f>C38-C39</f>
        <v>10514</v>
      </c>
      <c r="D42" s="67" t="s">
        <v>60</v>
      </c>
      <c r="E42" s="7"/>
      <c r="F42" s="7"/>
    </row>
    <row r="43" spans="1:6" ht="13.5" thickBot="1">
      <c r="A43" s="146" t="s">
        <v>252</v>
      </c>
      <c r="B43" s="127">
        <f>БАЛАНС!E42</f>
        <v>7959</v>
      </c>
      <c r="C43" s="127">
        <v>7924</v>
      </c>
      <c r="D43" s="147" t="s">
        <v>253</v>
      </c>
      <c r="E43" s="127"/>
      <c r="F43" s="127"/>
    </row>
    <row r="44" spans="1:6" ht="12.95" customHeight="1" thickBot="1">
      <c r="A44" s="166" t="s">
        <v>53</v>
      </c>
      <c r="B44" s="167">
        <f>B37+B39+B42</f>
        <v>91617</v>
      </c>
      <c r="C44" s="167">
        <f>C37+C39+C42</f>
        <v>88978</v>
      </c>
      <c r="D44" s="168" t="s">
        <v>61</v>
      </c>
      <c r="E44" s="167">
        <f>E37+E42</f>
        <v>91617</v>
      </c>
      <c r="F44" s="167">
        <f>F37+F42</f>
        <v>88978</v>
      </c>
    </row>
    <row r="45" spans="1:6" ht="6.75" customHeight="1">
      <c r="B45" s="69"/>
      <c r="C45" s="69"/>
      <c r="D45" s="70"/>
      <c r="E45" s="69"/>
      <c r="F45" s="69"/>
    </row>
    <row r="46" spans="1:6" ht="11.25" customHeight="1">
      <c r="A46" s="244" t="str">
        <f>БАЛАНС!A83</f>
        <v>Дата: 20.08.2012 г.                                 Съставител: Н.Николов                           Ръководител: М.Ангелов    Д.Тановски</v>
      </c>
      <c r="B46" s="244"/>
      <c r="C46" s="244"/>
      <c r="D46" s="244"/>
      <c r="E46" s="244"/>
      <c r="F46" s="244"/>
    </row>
    <row r="47" spans="1:6">
      <c r="A47" s="71"/>
    </row>
    <row r="48" spans="1:6">
      <c r="B48" s="187"/>
      <c r="C48" s="187"/>
      <c r="E48" s="187">
        <f>B44-E44</f>
        <v>0</v>
      </c>
      <c r="F48" s="187">
        <f>C44-F44</f>
        <v>0</v>
      </c>
    </row>
    <row r="49" spans="2:3">
      <c r="B49" s="187"/>
      <c r="C49" s="187"/>
    </row>
  </sheetData>
  <mergeCells count="1">
    <mergeCell ref="A46:F46"/>
  </mergeCells>
  <phoneticPr fontId="0" type="noConversion"/>
  <printOptions horizontalCentered="1"/>
  <pageMargins left="3.937007874015748E-2" right="0.23622047244094491" top="0.6692913385826772" bottom="0.19685039370078741" header="0.11811023622047245" footer="0.11811023622047245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43"/>
  <sheetViews>
    <sheetView topLeftCell="A12" workbookViewId="0">
      <selection activeCell="E42" sqref="E42"/>
    </sheetView>
  </sheetViews>
  <sheetFormatPr defaultColWidth="9.28515625" defaultRowHeight="12.75"/>
  <cols>
    <col min="1" max="1" width="66.140625" style="56" bestFit="1" customWidth="1"/>
    <col min="2" max="2" width="11.42578125" style="56" customWidth="1"/>
    <col min="3" max="4" width="10.7109375" style="56" customWidth="1"/>
    <col min="5" max="5" width="11.42578125" style="56" customWidth="1"/>
    <col min="6" max="7" width="10.7109375" style="56" customWidth="1"/>
    <col min="8" max="16384" width="9.28515625" style="56"/>
  </cols>
  <sheetData>
    <row r="1" spans="1:7">
      <c r="A1" s="60" t="s">
        <v>220</v>
      </c>
      <c r="B1" s="60"/>
      <c r="C1" s="60"/>
      <c r="D1" s="61"/>
      <c r="E1" s="61"/>
      <c r="F1" s="248"/>
      <c r="G1" s="248"/>
    </row>
    <row r="2" spans="1:7">
      <c r="A2" s="60" t="s">
        <v>81</v>
      </c>
      <c r="B2" s="60"/>
      <c r="C2" s="60"/>
      <c r="D2" s="61"/>
      <c r="E2" s="61"/>
      <c r="F2" s="248"/>
      <c r="G2" s="248"/>
    </row>
    <row r="3" spans="1:7">
      <c r="A3" s="60" t="s">
        <v>263</v>
      </c>
      <c r="B3" s="60"/>
      <c r="C3" s="60"/>
      <c r="D3" s="61"/>
      <c r="E3" s="61"/>
    </row>
    <row r="4" spans="1:7" ht="13.5" thickBot="1">
      <c r="A4" s="60" t="str">
        <f>БАЛАНС!A4</f>
        <v>01.01.2012 - 30.06.2012 г.</v>
      </c>
      <c r="B4" s="60"/>
      <c r="C4" s="60"/>
      <c r="D4" s="61"/>
      <c r="E4" s="61"/>
      <c r="G4" s="154" t="s">
        <v>216</v>
      </c>
    </row>
    <row r="5" spans="1:7">
      <c r="A5" s="249" t="s">
        <v>86</v>
      </c>
      <c r="B5" s="251" t="s">
        <v>82</v>
      </c>
      <c r="C5" s="251"/>
      <c r="D5" s="251"/>
      <c r="E5" s="246" t="s">
        <v>83</v>
      </c>
      <c r="F5" s="246"/>
      <c r="G5" s="247"/>
    </row>
    <row r="6" spans="1:7" ht="13.5" thickBot="1">
      <c r="A6" s="250"/>
      <c r="B6" s="122" t="s">
        <v>273</v>
      </c>
      <c r="C6" s="122" t="s">
        <v>84</v>
      </c>
      <c r="D6" s="122" t="s">
        <v>85</v>
      </c>
      <c r="E6" s="122" t="s">
        <v>273</v>
      </c>
      <c r="F6" s="122" t="s">
        <v>84</v>
      </c>
      <c r="G6" s="155" t="s">
        <v>85</v>
      </c>
    </row>
    <row r="7" spans="1:7" s="212" customFormat="1">
      <c r="A7" s="211" t="s">
        <v>2</v>
      </c>
      <c r="B7" s="211">
        <v>1</v>
      </c>
      <c r="C7" s="211">
        <v>2</v>
      </c>
      <c r="D7" s="211">
        <v>3</v>
      </c>
      <c r="E7" s="211">
        <v>1</v>
      </c>
      <c r="F7" s="211">
        <v>2</v>
      </c>
      <c r="G7" s="211">
        <v>3</v>
      </c>
    </row>
    <row r="8" spans="1:7" ht="13.5">
      <c r="A8" s="88" t="s">
        <v>88</v>
      </c>
      <c r="B8" s="58"/>
      <c r="C8" s="58"/>
      <c r="D8" s="89"/>
      <c r="E8" s="58"/>
      <c r="F8" s="58"/>
      <c r="G8" s="89"/>
    </row>
    <row r="9" spans="1:7">
      <c r="A9" s="89" t="s">
        <v>201</v>
      </c>
      <c r="B9" s="213">
        <v>92096</v>
      </c>
      <c r="C9" s="213">
        <f>74001-165</f>
        <v>73836</v>
      </c>
      <c r="D9" s="93">
        <f>B9-C9</f>
        <v>18260</v>
      </c>
      <c r="E9" s="213">
        <v>84871</v>
      </c>
      <c r="F9" s="213">
        <v>68661</v>
      </c>
      <c r="G9" s="93">
        <f>E9-F9</f>
        <v>16210</v>
      </c>
    </row>
    <row r="10" spans="1:7" ht="25.5">
      <c r="A10" s="89" t="s">
        <v>202</v>
      </c>
      <c r="B10" s="58">
        <v>0</v>
      </c>
      <c r="C10" s="58">
        <v>0</v>
      </c>
      <c r="D10" s="93">
        <f t="shared" ref="D10:D17" si="0">B10-C10</f>
        <v>0</v>
      </c>
      <c r="E10" s="58"/>
      <c r="F10" s="58"/>
      <c r="G10" s="93">
        <f t="shared" ref="G10:G17" si="1">E10-F10</f>
        <v>0</v>
      </c>
    </row>
    <row r="11" spans="1:7">
      <c r="A11" s="89" t="s">
        <v>203</v>
      </c>
      <c r="B11" s="58">
        <v>0</v>
      </c>
      <c r="C11" s="214">
        <v>13524</v>
      </c>
      <c r="D11" s="93">
        <f t="shared" si="0"/>
        <v>-13524</v>
      </c>
      <c r="E11" s="58"/>
      <c r="F11" s="214">
        <v>11405</v>
      </c>
      <c r="G11" s="93">
        <f t="shared" si="1"/>
        <v>-11405</v>
      </c>
    </row>
    <row r="12" spans="1:7">
      <c r="A12" s="89" t="s">
        <v>204</v>
      </c>
      <c r="B12" s="58">
        <v>161</v>
      </c>
      <c r="C12" s="58">
        <v>18</v>
      </c>
      <c r="D12" s="93">
        <f t="shared" si="0"/>
        <v>143</v>
      </c>
      <c r="E12" s="58">
        <v>123</v>
      </c>
      <c r="F12" s="58">
        <v>20</v>
      </c>
      <c r="G12" s="93">
        <f t="shared" si="1"/>
        <v>103</v>
      </c>
    </row>
    <row r="13" spans="1:7">
      <c r="A13" s="89" t="s">
        <v>214</v>
      </c>
      <c r="B13" s="58"/>
      <c r="C13" s="58">
        <v>114</v>
      </c>
      <c r="D13" s="93">
        <f t="shared" si="0"/>
        <v>-114</v>
      </c>
      <c r="E13" s="58">
        <v>1</v>
      </c>
      <c r="F13" s="58">
        <v>116</v>
      </c>
      <c r="G13" s="93">
        <f t="shared" si="1"/>
        <v>-115</v>
      </c>
    </row>
    <row r="14" spans="1:7">
      <c r="A14" s="89" t="s">
        <v>271</v>
      </c>
      <c r="B14" s="58">
        <v>4397</v>
      </c>
      <c r="C14" s="214">
        <v>134</v>
      </c>
      <c r="D14" s="93">
        <f>B14-C14</f>
        <v>4263</v>
      </c>
      <c r="E14" s="58">
        <v>5379</v>
      </c>
      <c r="F14" s="214">
        <v>848</v>
      </c>
      <c r="G14" s="93">
        <f t="shared" si="1"/>
        <v>4531</v>
      </c>
    </row>
    <row r="15" spans="1:7">
      <c r="A15" s="89" t="s">
        <v>267</v>
      </c>
      <c r="B15" s="58"/>
      <c r="C15" s="58">
        <v>1569</v>
      </c>
      <c r="D15" s="93">
        <f t="shared" si="0"/>
        <v>-1569</v>
      </c>
      <c r="E15" s="58"/>
      <c r="F15" s="58"/>
      <c r="G15" s="93">
        <f t="shared" si="1"/>
        <v>0</v>
      </c>
    </row>
    <row r="16" spans="1:7">
      <c r="A16" s="89" t="s">
        <v>268</v>
      </c>
      <c r="B16" s="58"/>
      <c r="C16" s="58"/>
      <c r="D16" s="93">
        <f t="shared" si="0"/>
        <v>0</v>
      </c>
      <c r="E16" s="58"/>
      <c r="F16" s="58">
        <v>13</v>
      </c>
      <c r="G16" s="93">
        <f t="shared" si="1"/>
        <v>-13</v>
      </c>
    </row>
    <row r="17" spans="1:7">
      <c r="A17" s="89" t="s">
        <v>269</v>
      </c>
      <c r="B17" s="58">
        <v>313</v>
      </c>
      <c r="C17" s="214">
        <v>1923</v>
      </c>
      <c r="D17" s="93">
        <f t="shared" si="0"/>
        <v>-1610</v>
      </c>
      <c r="E17" s="58">
        <v>313</v>
      </c>
      <c r="F17" s="214">
        <v>1945</v>
      </c>
      <c r="G17" s="93">
        <f t="shared" si="1"/>
        <v>-1632</v>
      </c>
    </row>
    <row r="18" spans="1:7">
      <c r="A18" s="156" t="s">
        <v>87</v>
      </c>
      <c r="B18" s="157">
        <f>SUM(B9:B17)</f>
        <v>96967</v>
      </c>
      <c r="C18" s="157">
        <f>SUM(C9:C17)</f>
        <v>91118</v>
      </c>
      <c r="D18" s="157">
        <f>SUM(D9:D17)</f>
        <v>5849</v>
      </c>
      <c r="E18" s="157">
        <f t="shared" ref="E18:F18" si="2">SUM(E9:E17)</f>
        <v>90687</v>
      </c>
      <c r="F18" s="157">
        <f t="shared" si="2"/>
        <v>83008</v>
      </c>
      <c r="G18" s="157">
        <f>SUM(G9:G17)</f>
        <v>7679</v>
      </c>
    </row>
    <row r="19" spans="1:7" ht="13.5">
      <c r="A19" s="88" t="s">
        <v>90</v>
      </c>
      <c r="B19" s="58"/>
      <c r="C19" s="58"/>
      <c r="D19" s="93"/>
      <c r="E19" s="58"/>
      <c r="F19" s="58"/>
      <c r="G19" s="93"/>
    </row>
    <row r="20" spans="1:7">
      <c r="A20" s="89" t="s">
        <v>264</v>
      </c>
      <c r="B20" s="213">
        <v>25</v>
      </c>
      <c r="C20" s="213">
        <v>3749</v>
      </c>
      <c r="D20" s="93">
        <f t="shared" ref="D20:D25" si="3">B20-C20</f>
        <v>-3724</v>
      </c>
      <c r="E20" s="213">
        <v>32</v>
      </c>
      <c r="F20" s="213">
        <v>2413</v>
      </c>
      <c r="G20" s="93">
        <f t="shared" ref="G20:G25" si="4">E20-F20</f>
        <v>-2381</v>
      </c>
    </row>
    <row r="21" spans="1:7">
      <c r="A21" s="89" t="s">
        <v>205</v>
      </c>
      <c r="B21" s="213"/>
      <c r="C21" s="213"/>
      <c r="D21" s="93">
        <f t="shared" si="3"/>
        <v>0</v>
      </c>
      <c r="E21" s="213"/>
      <c r="F21" s="213"/>
      <c r="G21" s="93">
        <f t="shared" si="4"/>
        <v>0</v>
      </c>
    </row>
    <row r="22" spans="1:7">
      <c r="A22" s="89" t="s">
        <v>212</v>
      </c>
      <c r="B22" s="213"/>
      <c r="C22" s="213"/>
      <c r="D22" s="93">
        <f t="shared" si="3"/>
        <v>0</v>
      </c>
      <c r="E22" s="213"/>
      <c r="F22" s="213"/>
      <c r="G22" s="93">
        <f t="shared" si="4"/>
        <v>0</v>
      </c>
    </row>
    <row r="23" spans="1:7">
      <c r="A23" s="89" t="s">
        <v>213</v>
      </c>
      <c r="B23" s="58"/>
      <c r="C23" s="58"/>
      <c r="D23" s="93">
        <f t="shared" si="3"/>
        <v>0</v>
      </c>
      <c r="E23" s="58"/>
      <c r="F23" s="58"/>
      <c r="G23" s="93">
        <f t="shared" si="4"/>
        <v>0</v>
      </c>
    </row>
    <row r="24" spans="1:7">
      <c r="A24" s="89" t="s">
        <v>214</v>
      </c>
      <c r="B24" s="58"/>
      <c r="C24" s="58"/>
      <c r="D24" s="93">
        <f t="shared" si="3"/>
        <v>0</v>
      </c>
      <c r="E24" s="58"/>
      <c r="F24" s="58"/>
      <c r="G24" s="93">
        <f t="shared" si="4"/>
        <v>0</v>
      </c>
    </row>
    <row r="25" spans="1:7">
      <c r="A25" s="89" t="s">
        <v>215</v>
      </c>
      <c r="B25" s="58"/>
      <c r="C25" s="58"/>
      <c r="D25" s="93">
        <f t="shared" si="3"/>
        <v>0</v>
      </c>
      <c r="E25" s="58">
        <v>1410</v>
      </c>
      <c r="F25" s="58">
        <v>3</v>
      </c>
      <c r="G25" s="93">
        <f t="shared" si="4"/>
        <v>1407</v>
      </c>
    </row>
    <row r="26" spans="1:7">
      <c r="A26" s="156" t="s">
        <v>89</v>
      </c>
      <c r="B26" s="157">
        <f t="shared" ref="B26:C26" si="5">SUM(B20:B25)</f>
        <v>25</v>
      </c>
      <c r="C26" s="157">
        <f t="shared" si="5"/>
        <v>3749</v>
      </c>
      <c r="D26" s="157">
        <f>SUM(D20:D25)</f>
        <v>-3724</v>
      </c>
      <c r="E26" s="157">
        <f>SUM(E20:E25)</f>
        <v>1442</v>
      </c>
      <c r="F26" s="157">
        <f>SUM(F20:F25)</f>
        <v>2416</v>
      </c>
      <c r="G26" s="157">
        <f>SUM(G20:G25)</f>
        <v>-974</v>
      </c>
    </row>
    <row r="27" spans="1:7" ht="13.5">
      <c r="A27" s="88" t="s">
        <v>91</v>
      </c>
      <c r="B27" s="58"/>
      <c r="C27" s="58"/>
      <c r="D27" s="93"/>
      <c r="E27" s="58"/>
      <c r="F27" s="58"/>
      <c r="G27" s="93"/>
    </row>
    <row r="28" spans="1:7">
      <c r="A28" s="89" t="s">
        <v>207</v>
      </c>
      <c r="B28" s="58"/>
      <c r="C28" s="58">
        <v>27</v>
      </c>
      <c r="D28" s="93">
        <f t="shared" ref="D28:D32" si="6">B28-C28</f>
        <v>-27</v>
      </c>
      <c r="E28" s="58"/>
      <c r="F28" s="58"/>
      <c r="G28" s="93">
        <f>E28-F28</f>
        <v>0</v>
      </c>
    </row>
    <row r="29" spans="1:7">
      <c r="A29" s="89" t="s">
        <v>208</v>
      </c>
      <c r="B29" s="58"/>
      <c r="C29" s="58"/>
      <c r="D29" s="93">
        <f t="shared" si="6"/>
        <v>0</v>
      </c>
      <c r="E29" s="58"/>
      <c r="F29" s="58"/>
      <c r="G29" s="93">
        <f>E29-F29</f>
        <v>0</v>
      </c>
    </row>
    <row r="30" spans="1:7">
      <c r="A30" s="89" t="s">
        <v>209</v>
      </c>
      <c r="B30" s="58">
        <v>38349</v>
      </c>
      <c r="C30" s="58">
        <v>38700</v>
      </c>
      <c r="D30" s="93">
        <f t="shared" si="6"/>
        <v>-351</v>
      </c>
      <c r="E30" s="58">
        <v>34406</v>
      </c>
      <c r="F30" s="58">
        <v>34658</v>
      </c>
      <c r="G30" s="93">
        <f t="shared" ref="G30" si="7">E30-F30</f>
        <v>-252</v>
      </c>
    </row>
    <row r="31" spans="1:7">
      <c r="A31" s="89" t="s">
        <v>204</v>
      </c>
      <c r="B31" s="58">
        <v>28</v>
      </c>
      <c r="C31" s="58">
        <f>950+291</f>
        <v>1241</v>
      </c>
      <c r="D31" s="93">
        <f t="shared" si="6"/>
        <v>-1213</v>
      </c>
      <c r="E31" s="58">
        <v>21</v>
      </c>
      <c r="F31" s="58">
        <v>750</v>
      </c>
      <c r="G31" s="93">
        <f>E31-F31</f>
        <v>-729</v>
      </c>
    </row>
    <row r="32" spans="1:7">
      <c r="A32" s="89" t="s">
        <v>210</v>
      </c>
      <c r="B32" s="58">
        <v>0</v>
      </c>
      <c r="C32" s="58">
        <v>198</v>
      </c>
      <c r="D32" s="93">
        <f t="shared" si="6"/>
        <v>-198</v>
      </c>
      <c r="E32" s="58"/>
      <c r="F32" s="58">
        <v>193</v>
      </c>
      <c r="G32" s="93">
        <f>E32-F32</f>
        <v>-193</v>
      </c>
    </row>
    <row r="33" spans="1:9">
      <c r="A33" s="89" t="s">
        <v>206</v>
      </c>
      <c r="B33" s="58"/>
      <c r="C33" s="58">
        <v>4</v>
      </c>
      <c r="D33" s="93">
        <f>B33-C33</f>
        <v>-4</v>
      </c>
      <c r="E33" s="58">
        <v>7</v>
      </c>
      <c r="F33" s="58">
        <v>22</v>
      </c>
      <c r="G33" s="93">
        <f>E33-F33</f>
        <v>-15</v>
      </c>
    </row>
    <row r="34" spans="1:9">
      <c r="A34" s="89" t="s">
        <v>211</v>
      </c>
      <c r="B34" s="58">
        <v>82</v>
      </c>
      <c r="C34" s="58">
        <v>121</v>
      </c>
      <c r="D34" s="93">
        <f>B34-C34</f>
        <v>-39</v>
      </c>
      <c r="E34" s="58">
        <v>174</v>
      </c>
      <c r="F34" s="58">
        <v>127</v>
      </c>
      <c r="G34" s="93">
        <f>E34-F34</f>
        <v>47</v>
      </c>
    </row>
    <row r="35" spans="1:9">
      <c r="A35" s="156" t="s">
        <v>92</v>
      </c>
      <c r="B35" s="157">
        <f t="shared" ref="B35:G35" si="8">SUM(B28:B34)</f>
        <v>38459</v>
      </c>
      <c r="C35" s="157">
        <f t="shared" si="8"/>
        <v>40291</v>
      </c>
      <c r="D35" s="157">
        <f t="shared" si="8"/>
        <v>-1832</v>
      </c>
      <c r="E35" s="157">
        <f>SUM(E28:E34)</f>
        <v>34608</v>
      </c>
      <c r="F35" s="157">
        <f t="shared" si="8"/>
        <v>35750</v>
      </c>
      <c r="G35" s="157">
        <f t="shared" si="8"/>
        <v>-1142</v>
      </c>
    </row>
    <row r="36" spans="1:9" ht="13.5">
      <c r="A36" s="88" t="s">
        <v>95</v>
      </c>
      <c r="B36" s="59">
        <f>B18+B26+B35</f>
        <v>135451</v>
      </c>
      <c r="C36" s="59">
        <f t="shared" ref="C36:F36" si="9">C18+C26+C35</f>
        <v>135158</v>
      </c>
      <c r="D36" s="59">
        <f>D18+D26+D35</f>
        <v>293</v>
      </c>
      <c r="E36" s="59">
        <f>E18+E26+E35</f>
        <v>126737</v>
      </c>
      <c r="F36" s="59">
        <f t="shared" si="9"/>
        <v>121174</v>
      </c>
      <c r="G36" s="59">
        <f>G18+G26+G35</f>
        <v>5563</v>
      </c>
    </row>
    <row r="37" spans="1:9" ht="13.5">
      <c r="A37" s="88" t="s">
        <v>93</v>
      </c>
      <c r="B37" s="58"/>
      <c r="C37" s="58"/>
      <c r="D37" s="94">
        <f>БАЛАНС!C77</f>
        <v>18817</v>
      </c>
      <c r="E37" s="58"/>
      <c r="F37" s="58"/>
      <c r="G37" s="94">
        <v>9551</v>
      </c>
      <c r="I37" s="203"/>
    </row>
    <row r="38" spans="1:9" ht="13.5">
      <c r="A38" s="158" t="s">
        <v>94</v>
      </c>
      <c r="B38" s="159"/>
      <c r="C38" s="159"/>
      <c r="D38" s="157">
        <f>D36+D37</f>
        <v>19110</v>
      </c>
      <c r="E38" s="159"/>
      <c r="F38" s="159"/>
      <c r="G38" s="157">
        <f>G36+G37</f>
        <v>15114</v>
      </c>
    </row>
    <row r="40" spans="1:9" s="53" customFormat="1">
      <c r="A40" s="245" t="str">
        <f>БАЛАНС!A83</f>
        <v>Дата: 20.08.2012 г.                                 Съставител: Н.Николов                           Ръководител: М.Ангелов    Д.Тановски</v>
      </c>
      <c r="B40" s="245"/>
      <c r="C40" s="245"/>
      <c r="D40" s="245"/>
      <c r="E40" s="245"/>
      <c r="F40" s="245"/>
    </row>
    <row r="41" spans="1:9">
      <c r="A41" s="57"/>
      <c r="G41" s="203"/>
    </row>
    <row r="42" spans="1:9">
      <c r="D42" s="203">
        <f>БАЛАНС!B77-D38</f>
        <v>0</v>
      </c>
    </row>
    <row r="43" spans="1:9">
      <c r="C43" s="203"/>
    </row>
  </sheetData>
  <mergeCells count="6">
    <mergeCell ref="A40:F40"/>
    <mergeCell ref="E5:G5"/>
    <mergeCell ref="F1:G1"/>
    <mergeCell ref="F2:G2"/>
    <mergeCell ref="A5:A6"/>
    <mergeCell ref="B5:D5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 C17 C14 F11 F17 F14">
      <formula1>-999999999999999</formula1>
      <formula2>999999999</formula2>
    </dataValidation>
  </dataValidations>
  <pageMargins left="0.74803149606299213" right="0.23622047244094491" top="0.27559055118110237" bottom="0.23622047244094491" header="0.15748031496062992" footer="0.1574803149606299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39"/>
  <sheetViews>
    <sheetView topLeftCell="A11" workbookViewId="0">
      <selection activeCell="M22" sqref="M22"/>
    </sheetView>
  </sheetViews>
  <sheetFormatPr defaultColWidth="9.28515625" defaultRowHeight="12"/>
  <cols>
    <col min="1" max="1" width="49.140625" style="20" customWidth="1"/>
    <col min="2" max="2" width="8.140625" style="21" customWidth="1"/>
    <col min="3" max="3" width="8.42578125" style="21" customWidth="1"/>
    <col min="4" max="4" width="6.85546875" style="21" customWidth="1"/>
    <col min="5" max="5" width="12.42578125" style="21" bestFit="1" customWidth="1"/>
    <col min="6" max="7" width="7.42578125" style="21" bestFit="1" customWidth="1"/>
    <col min="8" max="9" width="8.7109375" style="21" bestFit="1" customWidth="1"/>
    <col min="10" max="10" width="6.7109375" style="227" bestFit="1" customWidth="1"/>
    <col min="11" max="11" width="7.7109375" style="21" customWidth="1"/>
    <col min="12" max="12" width="8.5703125" style="21" customWidth="1"/>
    <col min="13" max="13" width="9.28515625" style="21"/>
    <col min="14" max="14" width="41.85546875" style="21" bestFit="1" customWidth="1"/>
    <col min="15" max="16384" width="9.28515625" style="21"/>
  </cols>
  <sheetData>
    <row r="1" spans="1:16" s="24" customFormat="1" ht="12.75" customHeight="1">
      <c r="A1" s="22" t="s">
        <v>220</v>
      </c>
      <c r="B1" s="22"/>
      <c r="C1" s="22"/>
      <c r="D1" s="22"/>
      <c r="E1" s="22"/>
      <c r="F1" s="22"/>
      <c r="G1" s="22"/>
      <c r="H1" s="22"/>
      <c r="I1" s="22"/>
      <c r="J1" s="215"/>
      <c r="K1" s="21"/>
      <c r="L1" s="23"/>
    </row>
    <row r="2" spans="1:16" s="24" customFormat="1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15"/>
      <c r="K2" s="21"/>
      <c r="L2" s="23"/>
    </row>
    <row r="3" spans="1:16" s="24" customFormat="1" ht="12" customHeight="1">
      <c r="A3" s="25" t="s">
        <v>263</v>
      </c>
      <c r="B3" s="25"/>
      <c r="C3" s="25"/>
      <c r="D3" s="25"/>
      <c r="E3" s="25"/>
      <c r="F3" s="25"/>
      <c r="G3" s="25"/>
      <c r="H3" s="25"/>
      <c r="I3" s="25"/>
      <c r="J3" s="216"/>
      <c r="K3" s="25"/>
      <c r="L3" s="26"/>
      <c r="M3" s="27"/>
      <c r="N3" s="27"/>
      <c r="O3" s="27"/>
      <c r="P3" s="27"/>
    </row>
    <row r="4" spans="1:16" s="24" customFormat="1" ht="22.5" customHeight="1" thickBot="1">
      <c r="A4" s="28" t="str">
        <f>БАЛАНС!A4</f>
        <v>01.01.2012 - 30.06.2012 г.</v>
      </c>
      <c r="B4" s="28"/>
      <c r="C4" s="28"/>
      <c r="D4" s="28"/>
      <c r="E4" s="28"/>
      <c r="F4" s="28"/>
      <c r="G4" s="28"/>
      <c r="H4" s="28"/>
      <c r="I4" s="28"/>
      <c r="J4" s="217"/>
      <c r="K4" s="28"/>
      <c r="L4" s="29" t="s">
        <v>217</v>
      </c>
    </row>
    <row r="5" spans="1:16" s="31" customFormat="1" ht="24.75" thickBot="1">
      <c r="A5" s="263" t="s">
        <v>18</v>
      </c>
      <c r="B5" s="263" t="s">
        <v>70</v>
      </c>
      <c r="C5" s="263" t="s">
        <v>262</v>
      </c>
      <c r="D5" s="255" t="s">
        <v>63</v>
      </c>
      <c r="E5" s="256"/>
      <c r="F5" s="256"/>
      <c r="G5" s="256"/>
      <c r="H5" s="257"/>
      <c r="I5" s="30" t="s">
        <v>68</v>
      </c>
      <c r="J5" s="218"/>
      <c r="K5" s="252" t="s">
        <v>199</v>
      </c>
      <c r="L5" s="252" t="s">
        <v>69</v>
      </c>
    </row>
    <row r="6" spans="1:16" s="31" customFormat="1" ht="12.75" thickBot="1">
      <c r="A6" s="264"/>
      <c r="B6" s="264"/>
      <c r="C6" s="264"/>
      <c r="D6" s="258" t="s">
        <v>64</v>
      </c>
      <c r="E6" s="258" t="s">
        <v>198</v>
      </c>
      <c r="F6" s="256" t="s">
        <v>65</v>
      </c>
      <c r="G6" s="256"/>
      <c r="H6" s="257"/>
      <c r="I6" s="258" t="s">
        <v>19</v>
      </c>
      <c r="J6" s="261" t="s">
        <v>20</v>
      </c>
      <c r="K6" s="253"/>
      <c r="L6" s="253"/>
    </row>
    <row r="7" spans="1:16" s="31" customFormat="1" ht="50.25" customHeight="1" thickBot="1">
      <c r="A7" s="265"/>
      <c r="B7" s="265"/>
      <c r="C7" s="265"/>
      <c r="D7" s="259"/>
      <c r="E7" s="259"/>
      <c r="F7" s="32" t="s">
        <v>66</v>
      </c>
      <c r="G7" s="32" t="s">
        <v>197</v>
      </c>
      <c r="H7" s="32" t="s">
        <v>67</v>
      </c>
      <c r="I7" s="259"/>
      <c r="J7" s="262"/>
      <c r="K7" s="254"/>
      <c r="L7" s="254"/>
    </row>
    <row r="8" spans="1:16" s="33" customFormat="1">
      <c r="A8" s="91" t="s">
        <v>21</v>
      </c>
      <c r="B8" s="90">
        <v>1</v>
      </c>
      <c r="C8" s="90">
        <v>2</v>
      </c>
      <c r="D8" s="90">
        <v>3</v>
      </c>
      <c r="E8" s="90">
        <v>4</v>
      </c>
      <c r="F8" s="90">
        <v>5</v>
      </c>
      <c r="G8" s="90">
        <v>6</v>
      </c>
      <c r="H8" s="90">
        <v>7</v>
      </c>
      <c r="I8" s="90">
        <v>8</v>
      </c>
      <c r="J8" s="90">
        <v>9</v>
      </c>
      <c r="K8" s="90">
        <v>10</v>
      </c>
      <c r="L8" s="92">
        <v>11</v>
      </c>
    </row>
    <row r="9" spans="1:16">
      <c r="A9" s="179" t="s">
        <v>71</v>
      </c>
      <c r="B9" s="180">
        <v>15552</v>
      </c>
      <c r="C9" s="180">
        <v>64509</v>
      </c>
      <c r="D9" s="180">
        <v>0</v>
      </c>
      <c r="E9" s="180">
        <v>6577</v>
      </c>
      <c r="F9" s="180">
        <v>2165</v>
      </c>
      <c r="G9" s="180">
        <v>0</v>
      </c>
      <c r="H9" s="180">
        <v>2828</v>
      </c>
      <c r="I9" s="180">
        <v>8258</v>
      </c>
      <c r="J9" s="219">
        <v>-72</v>
      </c>
      <c r="K9" s="180">
        <v>0</v>
      </c>
      <c r="L9" s="181">
        <v>35308</v>
      </c>
    </row>
    <row r="10" spans="1:16">
      <c r="A10" s="34" t="s">
        <v>270</v>
      </c>
      <c r="B10" s="35"/>
      <c r="C10" s="35">
        <v>0</v>
      </c>
      <c r="D10" s="35"/>
      <c r="E10" s="35">
        <v>0</v>
      </c>
      <c r="F10" s="35"/>
      <c r="G10" s="35">
        <v>0</v>
      </c>
      <c r="H10" s="35">
        <v>0</v>
      </c>
      <c r="I10" s="35"/>
      <c r="J10" s="220"/>
      <c r="K10" s="35"/>
      <c r="L10" s="36">
        <f>SUM(B10:K10)-C10</f>
        <v>0</v>
      </c>
    </row>
    <row r="11" spans="1:16">
      <c r="A11" s="179" t="s">
        <v>71</v>
      </c>
      <c r="B11" s="182">
        <f>B9+B10</f>
        <v>15552</v>
      </c>
      <c r="C11" s="182">
        <f>C9+C10</f>
        <v>64509</v>
      </c>
      <c r="D11" s="182">
        <f t="shared" ref="D11:K11" si="0">D9+D10</f>
        <v>0</v>
      </c>
      <c r="E11" s="182">
        <f t="shared" si="0"/>
        <v>6577</v>
      </c>
      <c r="F11" s="182">
        <f t="shared" si="0"/>
        <v>2165</v>
      </c>
      <c r="G11" s="182">
        <f t="shared" si="0"/>
        <v>0</v>
      </c>
      <c r="H11" s="182">
        <f t="shared" si="0"/>
        <v>2828</v>
      </c>
      <c r="I11" s="182">
        <f>I9+I10</f>
        <v>8258</v>
      </c>
      <c r="J11" s="221">
        <f>J9+J10</f>
        <v>-72</v>
      </c>
      <c r="K11" s="182">
        <f t="shared" si="0"/>
        <v>0</v>
      </c>
      <c r="L11" s="183">
        <f>SUM(B11:K11)-C11</f>
        <v>35308</v>
      </c>
    </row>
    <row r="12" spans="1:16">
      <c r="A12" s="37" t="s">
        <v>243</v>
      </c>
      <c r="B12" s="38">
        <f>B13+B14</f>
        <v>0</v>
      </c>
      <c r="C12" s="38">
        <f t="shared" ref="C12:K12" si="1">C13+C14</f>
        <v>0</v>
      </c>
      <c r="D12" s="38">
        <f t="shared" si="1"/>
        <v>0</v>
      </c>
      <c r="E12" s="38">
        <f t="shared" si="1"/>
        <v>0</v>
      </c>
      <c r="F12" s="38">
        <f t="shared" si="1"/>
        <v>0</v>
      </c>
      <c r="G12" s="38">
        <f t="shared" si="1"/>
        <v>0</v>
      </c>
      <c r="H12" s="38">
        <f t="shared" si="1"/>
        <v>0</v>
      </c>
      <c r="I12" s="38">
        <f t="shared" si="1"/>
        <v>0</v>
      </c>
      <c r="J12" s="222">
        <f t="shared" si="1"/>
        <v>0</v>
      </c>
      <c r="K12" s="38">
        <f t="shared" si="1"/>
        <v>0</v>
      </c>
      <c r="L12" s="36">
        <f t="shared" ref="L12:L25" si="2">SUM(B12:K12)-C12</f>
        <v>0</v>
      </c>
    </row>
    <row r="13" spans="1:16">
      <c r="A13" s="39" t="s">
        <v>244</v>
      </c>
      <c r="B13" s="40"/>
      <c r="C13" s="40">
        <v>0</v>
      </c>
      <c r="D13" s="40"/>
      <c r="E13" s="40"/>
      <c r="F13" s="40"/>
      <c r="G13" s="40"/>
      <c r="H13" s="40"/>
      <c r="I13" s="40"/>
      <c r="J13" s="223"/>
      <c r="K13" s="40"/>
      <c r="L13" s="41">
        <f t="shared" si="2"/>
        <v>0</v>
      </c>
    </row>
    <row r="14" spans="1:16">
      <c r="A14" s="39" t="s">
        <v>245</v>
      </c>
      <c r="B14" s="40"/>
      <c r="C14" s="40"/>
      <c r="D14" s="40"/>
      <c r="E14" s="40"/>
      <c r="F14" s="40"/>
      <c r="G14" s="40"/>
      <c r="H14" s="40"/>
      <c r="I14" s="40"/>
      <c r="J14" s="223"/>
      <c r="K14" s="40"/>
      <c r="L14" s="41">
        <f t="shared" si="2"/>
        <v>0</v>
      </c>
    </row>
    <row r="15" spans="1:16">
      <c r="A15" s="37" t="s">
        <v>72</v>
      </c>
      <c r="B15" s="38"/>
      <c r="C15" s="38">
        <f>БАЛАНС!E42</f>
        <v>7959</v>
      </c>
      <c r="D15" s="38"/>
      <c r="E15" s="38"/>
      <c r="F15" s="38"/>
      <c r="G15" s="38"/>
      <c r="H15" s="38"/>
      <c r="I15" s="38">
        <f>БАЛАНС!E28</f>
        <v>2397</v>
      </c>
      <c r="J15" s="222"/>
      <c r="K15" s="38"/>
      <c r="L15" s="36">
        <f>SUM(B15:K15)-C15</f>
        <v>2397</v>
      </c>
      <c r="N15" s="42"/>
    </row>
    <row r="16" spans="1:16">
      <c r="A16" s="37" t="s">
        <v>73</v>
      </c>
      <c r="B16" s="38"/>
      <c r="C16" s="38"/>
      <c r="D16" s="38"/>
      <c r="E16" s="38"/>
      <c r="F16" s="38">
        <v>0</v>
      </c>
      <c r="G16" s="38"/>
      <c r="H16" s="38">
        <v>0</v>
      </c>
      <c r="I16" s="43"/>
      <c r="J16" s="222"/>
      <c r="K16" s="38"/>
      <c r="L16" s="36">
        <f t="shared" si="2"/>
        <v>0</v>
      </c>
    </row>
    <row r="17" spans="1:14">
      <c r="A17" s="39" t="s">
        <v>200</v>
      </c>
      <c r="B17" s="40"/>
      <c r="C17" s="40"/>
      <c r="D17" s="40"/>
      <c r="E17" s="40"/>
      <c r="F17" s="40"/>
      <c r="G17" s="40"/>
      <c r="H17" s="40">
        <v>0</v>
      </c>
      <c r="I17" s="40"/>
      <c r="J17" s="223"/>
      <c r="K17" s="40"/>
      <c r="L17" s="41">
        <f t="shared" si="2"/>
        <v>0</v>
      </c>
    </row>
    <row r="18" spans="1:14">
      <c r="A18" s="37" t="s">
        <v>74</v>
      </c>
      <c r="B18" s="38"/>
      <c r="C18" s="38"/>
      <c r="D18" s="38"/>
      <c r="E18" s="38"/>
      <c r="F18" s="38"/>
      <c r="G18" s="38"/>
      <c r="H18" s="38"/>
      <c r="I18" s="38"/>
      <c r="J18" s="222"/>
      <c r="K18" s="38"/>
      <c r="L18" s="36">
        <f t="shared" si="2"/>
        <v>0</v>
      </c>
      <c r="N18" s="42"/>
    </row>
    <row r="19" spans="1:14">
      <c r="A19" s="37" t="s">
        <v>246</v>
      </c>
      <c r="B19" s="38">
        <f>B20+B21</f>
        <v>0</v>
      </c>
      <c r="C19" s="38">
        <f>C20-C21</f>
        <v>0</v>
      </c>
      <c r="D19" s="38">
        <f t="shared" ref="D19:K19" si="3">D20+D21</f>
        <v>0</v>
      </c>
      <c r="E19" s="38">
        <f>E20-E21</f>
        <v>0</v>
      </c>
      <c r="F19" s="38">
        <f t="shared" si="3"/>
        <v>0</v>
      </c>
      <c r="G19" s="38">
        <f t="shared" si="3"/>
        <v>0</v>
      </c>
      <c r="H19" s="38">
        <f t="shared" si="3"/>
        <v>0</v>
      </c>
      <c r="I19" s="38">
        <f t="shared" si="3"/>
        <v>0</v>
      </c>
      <c r="J19" s="222">
        <f t="shared" si="3"/>
        <v>0</v>
      </c>
      <c r="K19" s="38">
        <f t="shared" si="3"/>
        <v>0</v>
      </c>
      <c r="L19" s="44">
        <f>SUM(B19:K19)-C19</f>
        <v>0</v>
      </c>
    </row>
    <row r="20" spans="1:14">
      <c r="A20" s="39" t="s">
        <v>247</v>
      </c>
      <c r="B20" s="40"/>
      <c r="C20" s="40"/>
      <c r="D20" s="40"/>
      <c r="E20" s="40"/>
      <c r="F20" s="40"/>
      <c r="G20" s="40"/>
      <c r="H20" s="40"/>
      <c r="I20" s="40"/>
      <c r="J20" s="223"/>
      <c r="K20" s="40"/>
      <c r="L20" s="41">
        <f t="shared" si="2"/>
        <v>0</v>
      </c>
    </row>
    <row r="21" spans="1:14">
      <c r="A21" s="39" t="s">
        <v>248</v>
      </c>
      <c r="B21" s="40"/>
      <c r="C21" s="40"/>
      <c r="D21" s="40"/>
      <c r="E21" s="40"/>
      <c r="F21" s="40"/>
      <c r="G21" s="40"/>
      <c r="H21" s="40"/>
      <c r="I21" s="40"/>
      <c r="J21" s="223"/>
      <c r="K21" s="40"/>
      <c r="L21" s="41">
        <f>SUM(B21:K21)-C21</f>
        <v>0</v>
      </c>
    </row>
    <row r="22" spans="1:14">
      <c r="A22" s="37" t="s">
        <v>75</v>
      </c>
      <c r="B22" s="38">
        <f t="shared" ref="B22:K22" si="4">B23+B24</f>
        <v>0</v>
      </c>
      <c r="C22" s="38">
        <f t="shared" si="4"/>
        <v>0</v>
      </c>
      <c r="D22" s="38">
        <f t="shared" si="4"/>
        <v>0</v>
      </c>
      <c r="E22" s="38">
        <f t="shared" si="4"/>
        <v>0</v>
      </c>
      <c r="F22" s="38">
        <f t="shared" si="4"/>
        <v>0</v>
      </c>
      <c r="G22" s="38">
        <f t="shared" si="4"/>
        <v>0</v>
      </c>
      <c r="H22" s="38">
        <f t="shared" si="4"/>
        <v>0</v>
      </c>
      <c r="I22" s="38">
        <f t="shared" si="4"/>
        <v>0</v>
      </c>
      <c r="J22" s="222">
        <f t="shared" si="4"/>
        <v>0</v>
      </c>
      <c r="K22" s="38">
        <f t="shared" si="4"/>
        <v>0</v>
      </c>
      <c r="L22" s="44">
        <f>SUM(B22:K22)-C22</f>
        <v>0</v>
      </c>
    </row>
    <row r="23" spans="1:14">
      <c r="A23" s="39" t="s">
        <v>249</v>
      </c>
      <c r="B23" s="40"/>
      <c r="C23" s="40"/>
      <c r="D23" s="40"/>
      <c r="E23" s="40"/>
      <c r="F23" s="40"/>
      <c r="G23" s="40"/>
      <c r="H23" s="40"/>
      <c r="I23" s="40"/>
      <c r="J23" s="223"/>
      <c r="K23" s="40"/>
      <c r="L23" s="41">
        <f t="shared" si="2"/>
        <v>0</v>
      </c>
    </row>
    <row r="24" spans="1:14">
      <c r="A24" s="39" t="s">
        <v>248</v>
      </c>
      <c r="B24" s="40"/>
      <c r="C24" s="40"/>
      <c r="D24" s="40"/>
      <c r="E24" s="40"/>
      <c r="F24" s="40"/>
      <c r="G24" s="40"/>
      <c r="H24" s="40"/>
      <c r="I24" s="40"/>
      <c r="J24" s="223"/>
      <c r="K24" s="40"/>
      <c r="L24" s="41">
        <f t="shared" si="2"/>
        <v>0</v>
      </c>
    </row>
    <row r="25" spans="1:14">
      <c r="A25" s="37" t="s">
        <v>76</v>
      </c>
      <c r="B25" s="38"/>
      <c r="C25" s="38"/>
      <c r="D25" s="38"/>
      <c r="E25" s="38"/>
      <c r="F25" s="38"/>
      <c r="G25" s="38"/>
      <c r="H25" s="38"/>
      <c r="I25" s="38"/>
      <c r="J25" s="222"/>
      <c r="K25" s="38"/>
      <c r="L25" s="36">
        <f t="shared" si="2"/>
        <v>0</v>
      </c>
    </row>
    <row r="26" spans="1:14" ht="12.75" thickBot="1">
      <c r="A26" s="45" t="s">
        <v>77</v>
      </c>
      <c r="B26" s="46"/>
      <c r="C26" s="46">
        <v>-4988</v>
      </c>
      <c r="D26" s="46"/>
      <c r="E26" s="46"/>
      <c r="F26" s="46">
        <v>555</v>
      </c>
      <c r="G26" s="46"/>
      <c r="H26" s="46">
        <v>-78</v>
      </c>
      <c r="I26" s="46">
        <v>-1182</v>
      </c>
      <c r="J26" s="224">
        <v>-37</v>
      </c>
      <c r="K26" s="46"/>
      <c r="L26" s="47">
        <f>SUM(B26:K26)-C26</f>
        <v>-742</v>
      </c>
    </row>
    <row r="27" spans="1:14">
      <c r="A27" s="179" t="s">
        <v>80</v>
      </c>
      <c r="B27" s="182">
        <f>B11+B12+B15+B16+B18+B19++B25+B26</f>
        <v>15552</v>
      </c>
      <c r="C27" s="182">
        <f>C11+C12+C15+C16+C18+C19++C25+C26</f>
        <v>67480</v>
      </c>
      <c r="D27" s="182">
        <f t="shared" ref="D27:K27" si="5">D11+D12+D15+D16+D18+D19++D25+D26</f>
        <v>0</v>
      </c>
      <c r="E27" s="182">
        <f>E11+E12+E15+E16+E18+E19++E25+E26</f>
        <v>6577</v>
      </c>
      <c r="F27" s="182">
        <f>F11+F12+F15+F16+F18+F19++F25+F26</f>
        <v>2720</v>
      </c>
      <c r="G27" s="182">
        <f t="shared" ref="G27:J27" si="6">G11+G12+G15+G16+G18+G19++G25+G26</f>
        <v>0</v>
      </c>
      <c r="H27" s="182">
        <f>H11+H12+H15+H16+H18+H19++H25+H26</f>
        <v>2750</v>
      </c>
      <c r="I27" s="182">
        <f t="shared" si="6"/>
        <v>9473</v>
      </c>
      <c r="J27" s="221">
        <f t="shared" si="6"/>
        <v>-109</v>
      </c>
      <c r="K27" s="182">
        <f t="shared" si="5"/>
        <v>0</v>
      </c>
      <c r="L27" s="183">
        <f>SUM(B27:K27)-C27</f>
        <v>36963</v>
      </c>
    </row>
    <row r="28" spans="1:14" ht="24">
      <c r="A28" s="37" t="s">
        <v>218</v>
      </c>
      <c r="B28" s="38"/>
      <c r="C28" s="38"/>
      <c r="D28" s="38"/>
      <c r="E28" s="38"/>
      <c r="F28" s="38"/>
      <c r="G28" s="38"/>
      <c r="H28" s="38"/>
      <c r="I28" s="38"/>
      <c r="J28" s="222"/>
      <c r="K28" s="38"/>
      <c r="L28" s="48"/>
      <c r="M28" s="42"/>
    </row>
    <row r="29" spans="1:14" ht="24.75" thickBot="1">
      <c r="A29" s="45" t="s">
        <v>78</v>
      </c>
      <c r="B29" s="46"/>
      <c r="C29" s="46"/>
      <c r="D29" s="46"/>
      <c r="E29" s="46"/>
      <c r="F29" s="46"/>
      <c r="G29" s="46"/>
      <c r="H29" s="46"/>
      <c r="I29" s="46"/>
      <c r="J29" s="224"/>
      <c r="K29" s="46"/>
      <c r="L29" s="49"/>
    </row>
    <row r="30" spans="1:14" ht="16.5" customHeight="1" thickBot="1">
      <c r="A30" s="184" t="s">
        <v>79</v>
      </c>
      <c r="B30" s="185">
        <f>B27</f>
        <v>15552</v>
      </c>
      <c r="C30" s="185">
        <f>C27</f>
        <v>67480</v>
      </c>
      <c r="D30" s="185">
        <f t="shared" ref="D30:K30" si="7">D27</f>
        <v>0</v>
      </c>
      <c r="E30" s="185">
        <f t="shared" ref="E30:I30" si="8">E27</f>
        <v>6577</v>
      </c>
      <c r="F30" s="185">
        <f t="shared" si="8"/>
        <v>2720</v>
      </c>
      <c r="G30" s="185">
        <f t="shared" si="8"/>
        <v>0</v>
      </c>
      <c r="H30" s="185">
        <f>H27</f>
        <v>2750</v>
      </c>
      <c r="I30" s="185">
        <f t="shared" si="8"/>
        <v>9473</v>
      </c>
      <c r="J30" s="225">
        <f>J27</f>
        <v>-109</v>
      </c>
      <c r="K30" s="185">
        <f t="shared" si="7"/>
        <v>0</v>
      </c>
      <c r="L30" s="186">
        <f>L27</f>
        <v>36963</v>
      </c>
      <c r="N30" s="42"/>
    </row>
    <row r="31" spans="1:14">
      <c r="A31" s="50"/>
      <c r="B31" s="51"/>
      <c r="C31" s="51"/>
      <c r="D31" s="51"/>
      <c r="E31" s="51"/>
      <c r="F31" s="51"/>
      <c r="G31" s="51"/>
      <c r="H31" s="51"/>
      <c r="I31" s="51"/>
      <c r="J31" s="226"/>
      <c r="K31" s="51"/>
      <c r="L31" s="52"/>
    </row>
    <row r="32" spans="1:14" s="53" customFormat="1" ht="11.25" customHeight="1">
      <c r="A32" s="245" t="str">
        <f>БАЛАНС!A83</f>
        <v>Дата: 20.08.2012 г.                                 Съставител: Н.Николов                           Ръководител: М.Ангелов    Д.Тановски</v>
      </c>
      <c r="B32" s="245"/>
      <c r="C32" s="245"/>
      <c r="D32" s="245"/>
      <c r="E32" s="245"/>
      <c r="F32" s="245"/>
      <c r="G32" s="260"/>
      <c r="H32" s="260"/>
      <c r="I32" s="260"/>
      <c r="J32" s="260"/>
      <c r="K32" s="260"/>
      <c r="L32" s="260"/>
    </row>
    <row r="33" spans="2:12">
      <c r="C33" s="54"/>
      <c r="E33" s="54"/>
      <c r="F33" s="54"/>
      <c r="H33" s="54"/>
      <c r="I33" s="54"/>
      <c r="L33" s="42">
        <f>(БАЛАНС!E44-БАЛАНС!E43)-L30</f>
        <v>0</v>
      </c>
    </row>
    <row r="34" spans="2:12">
      <c r="C34" s="210"/>
      <c r="L34" s="42"/>
    </row>
    <row r="35" spans="2:12">
      <c r="B35" s="55"/>
      <c r="C35" s="42"/>
      <c r="I35" s="42"/>
      <c r="J35" s="228"/>
    </row>
    <row r="36" spans="2:12">
      <c r="L36" s="42"/>
    </row>
    <row r="38" spans="2:12">
      <c r="J38" s="228"/>
    </row>
    <row r="39" spans="2:12">
      <c r="J39" s="228"/>
    </row>
  </sheetData>
  <mergeCells count="12">
    <mergeCell ref="L5:L7"/>
    <mergeCell ref="D5:H5"/>
    <mergeCell ref="D6:D7"/>
    <mergeCell ref="E6:E7"/>
    <mergeCell ref="A32:L32"/>
    <mergeCell ref="J6:J7"/>
    <mergeCell ref="C5:C7"/>
    <mergeCell ref="F6:H6"/>
    <mergeCell ref="A5:A7"/>
    <mergeCell ref="B5:B7"/>
    <mergeCell ref="I6:I7"/>
    <mergeCell ref="K5:K7"/>
  </mergeCells>
  <phoneticPr fontId="0" type="noConversion"/>
  <printOptions horizontalCentered="1"/>
  <pageMargins left="0.23622047244094491" right="0.15748031496062992" top="0.43307086614173229" bottom="0.82677165354330717" header="0.2362204724409449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БАЛАНС</vt:lpstr>
      <vt:lpstr>ОПР</vt:lpstr>
      <vt:lpstr>ОПП по прекия метод</vt:lpstr>
      <vt:lpstr>ОТЧ.СОБСТВ.КАПИТ.</vt:lpstr>
      <vt:lpstr>БАЛАНС!Print_Area</vt:lpstr>
      <vt:lpstr>ОПР!Print_Area</vt:lpstr>
      <vt:lpstr>ОПР!TABLE</vt:lpstr>
    </vt:vector>
  </TitlesOfParts>
  <Company>Industrial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Anev</dc:creator>
  <cp:lastModifiedBy>nikolay</cp:lastModifiedBy>
  <cp:lastPrinted>2012-08-23T07:51:30Z</cp:lastPrinted>
  <dcterms:created xsi:type="dcterms:W3CDTF">2000-06-29T12:02:40Z</dcterms:created>
  <dcterms:modified xsi:type="dcterms:W3CDTF">2012-08-24T06:26:06Z</dcterms:modified>
</cp:coreProperties>
</file>